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randall/Sync/Consulting Templates/Cpk/"/>
    </mc:Choice>
  </mc:AlternateContent>
  <xr:revisionPtr revIDLastSave="0" documentId="13_ncr:1_{C716F411-A196-284D-B6FD-EF25DAC62409}" xr6:coauthVersionLast="47" xr6:coauthVersionMax="47" xr10:uidLastSave="{00000000-0000-0000-0000-000000000000}"/>
  <bookViews>
    <workbookView xWindow="0" yWindow="500" windowWidth="25600" windowHeight="14340" xr2:uid="{00000000-000D-0000-FFFF-FFFF00000000}"/>
  </bookViews>
  <sheets>
    <sheet name="Production-OTD" sheetId="8" r:id="rId1"/>
    <sheet name="Production-RMAs" sheetId="9" r:id="rId2"/>
    <sheet name="Cust. Sat.- Complaints" sheetId="11" r:id="rId3"/>
    <sheet name="Supplier-Defects" sheetId="1" r:id="rId4"/>
    <sheet name="Supplier-OTD" sheetId="5" r:id="rId5"/>
    <sheet name="Capability Index" sheetId="10" r:id="rId6"/>
  </sheets>
  <definedNames>
    <definedName name="_xlnm.Print_Area" localSheetId="2">'Cust. Sat.- Complaints'!$A$1:$O$34</definedName>
    <definedName name="_xlnm.Print_Area" localSheetId="0">'Production-OTD'!$A$1:$O$34</definedName>
    <definedName name="_xlnm.Print_Area" localSheetId="1">'Production-RMAs'!$A$1:$O$34</definedName>
    <definedName name="_xlnm.Print_Area" localSheetId="3">'Supplier-Defects'!$A$1:$O$34</definedName>
    <definedName name="_xlnm.Print_Area" localSheetId="4">'Supplier-OTD'!$A$1:$O$34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3" i="11" l="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F9" i="11"/>
  <c r="S8" i="11"/>
  <c r="R8" i="11"/>
  <c r="G8" i="11"/>
  <c r="Q9" i="11" s="1"/>
  <c r="Q10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N7" i="11"/>
  <c r="G7" i="11"/>
  <c r="G9" i="11" s="1"/>
  <c r="R9" i="11" s="1"/>
  <c r="R10" i="11" s="1"/>
  <c r="R11" i="11" s="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F9" i="9"/>
  <c r="S8" i="9"/>
  <c r="R8" i="9"/>
  <c r="G8" i="9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N7" i="9"/>
  <c r="G7" i="9"/>
  <c r="G9" i="9" s="1"/>
  <c r="R9" i="9" s="1"/>
  <c r="R10" i="9" s="1"/>
  <c r="R11" i="9" s="1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R32" i="9" s="1"/>
  <c r="R33" i="9" s="1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F9" i="8"/>
  <c r="S8" i="8"/>
  <c r="R8" i="8"/>
  <c r="G8" i="8"/>
  <c r="N7" i="8"/>
  <c r="G7" i="8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F9" i="5"/>
  <c r="S8" i="5"/>
  <c r="R8" i="5"/>
  <c r="G8" i="5"/>
  <c r="O7" i="5" s="1"/>
  <c r="N7" i="5"/>
  <c r="G7" i="5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9" i="1"/>
  <c r="S8" i="1"/>
  <c r="R8" i="1"/>
  <c r="G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G7" i="1"/>
  <c r="G9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N7" i="1"/>
  <c r="F9" i="1"/>
  <c r="O7" i="9" l="1"/>
  <c r="O8" i="9" s="1"/>
  <c r="I10" i="9" s="1"/>
  <c r="O7" i="1"/>
  <c r="G10" i="1" s="1"/>
  <c r="O7" i="8"/>
  <c r="O8" i="8" s="1"/>
  <c r="I10" i="8" s="1"/>
  <c r="G10" i="5"/>
  <c r="O8" i="5"/>
  <c r="I10" i="5" s="1"/>
  <c r="G9" i="5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Q9" i="5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O7" i="11"/>
  <c r="G9" i="8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Q9" i="8"/>
  <c r="Q10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G10" i="9"/>
  <c r="G10" i="8" l="1"/>
  <c r="O8" i="1"/>
  <c r="I10" i="1" s="1"/>
  <c r="G10" i="11"/>
  <c r="O8" i="11"/>
  <c r="I10" i="11" s="1"/>
</calcChain>
</file>

<file path=xl/sharedStrings.xml><?xml version="1.0" encoding="utf-8"?>
<sst xmlns="http://schemas.openxmlformats.org/spreadsheetml/2006/main" count="92" uniqueCount="34">
  <si>
    <t>Data</t>
  </si>
  <si>
    <r>
      <t>Std Deviation (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>) :</t>
    </r>
  </si>
  <si>
    <r>
      <t>Mean (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) :</t>
    </r>
  </si>
  <si>
    <t>Min</t>
  </si>
  <si>
    <t>Max</t>
  </si>
  <si>
    <t>Actual</t>
  </si>
  <si>
    <t>Mean</t>
  </si>
  <si>
    <t>Short-term Centered Capability - including Global Variation (Cpk) :</t>
  </si>
  <si>
    <t>Date</t>
  </si>
  <si>
    <t>Process:</t>
  </si>
  <si>
    <t>Unilateral Cp(I/u) - Cpk Calculator</t>
  </si>
  <si>
    <t>% of Supplier Orders Received On-Time</t>
  </si>
  <si>
    <t>% of Orders with Returns (RMAs)</t>
  </si>
  <si>
    <t>Objective</t>
  </si>
  <si>
    <t>KPI:</t>
  </si>
  <si>
    <t>Z Value:</t>
  </si>
  <si>
    <t>Capability Index</t>
  </si>
  <si>
    <t>Capable</t>
  </si>
  <si>
    <t>Z Value</t>
  </si>
  <si>
    <t>Cp</t>
  </si>
  <si>
    <t>DPMO</t>
  </si>
  <si>
    <t>Capable?</t>
  </si>
  <si>
    <t>Not Capable</t>
  </si>
  <si>
    <t>Capable with tight control</t>
  </si>
  <si>
    <t>Higher</t>
  </si>
  <si>
    <t>Lower</t>
  </si>
  <si>
    <t>Std. Dev. Compared to Spec. Limits</t>
  </si>
  <si>
    <r>
      <t>In the associated "Unilateral Cp(I/</t>
    </r>
    <r>
      <rPr>
        <i/>
        <sz val="12"/>
        <rFont val="Arial"/>
        <family val="2"/>
      </rPr>
      <t>u)</t>
    </r>
    <r>
      <rPr>
        <sz val="12"/>
        <rFont val="Arial"/>
        <family val="2"/>
      </rPr>
      <t xml:space="preserve"> - Cpk" tabs I changed "Specification" to "Objective" because ISO 9001 &amp; the AS91xx series require users to identify "Quality Objectives".
These standards contain multiple requirements that are contrary to Demings 14 Points, including: "Point </t>
    </r>
    <r>
      <rPr>
        <i/>
        <sz val="12"/>
        <rFont val="Arial"/>
        <family val="2"/>
      </rPr>
      <t>11b. Eliminate management by objective. Eliminate management by numbers, numerical goals. Substitute leadership."</t>
    </r>
    <r>
      <rPr>
        <sz val="12"/>
        <rFont val="Arial"/>
        <family val="2"/>
      </rPr>
      <t xml:space="preserve">
Through collecting and examining the data reflecting actual process capability, management is better able to understand and establish realistic "objectives". While the "objective" is a necessary non-value-added component, the true value of understanding the process capability is that this data allows management to better identify where to focus resources in order to </t>
    </r>
    <r>
      <rPr>
        <i/>
        <sz val="12"/>
        <rFont val="Arial"/>
        <family val="2"/>
      </rPr>
      <t>improve</t>
    </r>
    <r>
      <rPr>
        <sz val="12"/>
        <rFont val="Arial"/>
        <family val="2"/>
      </rPr>
      <t xml:space="preserve"> each process.</t>
    </r>
  </si>
  <si>
    <t>Production</t>
  </si>
  <si>
    <t>% On-Time Delivery to Customers</t>
  </si>
  <si>
    <t>Overall Quality (Customer Satisfaction)</t>
  </si>
  <si>
    <t>% of Orders with Valid Customer Complaints</t>
  </si>
  <si>
    <t>Procurement</t>
  </si>
  <si>
    <t>Supplier Defects as % of all Orders 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</si>
</sst>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mmm\-yy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6"/>
      <color indexed="23"/>
      <name val="Arial"/>
      <family val="2"/>
    </font>
    <font>
      <b/>
      <sz val="10"/>
      <color indexed="12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5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8" fillId="3" borderId="2" xfId="0" applyFont="1" applyFill="1" applyBorder="1" applyAlignment="1">
      <alignment horizontal="right"/>
    </xf>
    <xf numFmtId="2" fontId="18" fillId="3" borderId="3" xfId="0" applyNumberFormat="1" applyFont="1" applyFill="1" applyBorder="1" applyAlignment="1">
      <alignment horizontal="center"/>
    </xf>
    <xf numFmtId="0" fontId="11" fillId="3" borderId="4" xfId="0" applyFont="1" applyFill="1" applyBorder="1"/>
    <xf numFmtId="0" fontId="6" fillId="3" borderId="5" xfId="0" applyFont="1" applyFill="1" applyBorder="1"/>
    <xf numFmtId="0" fontId="18" fillId="3" borderId="5" xfId="0" applyFont="1" applyFill="1" applyBorder="1" applyAlignment="1">
      <alignment horizontal="right"/>
    </xf>
    <xf numFmtId="2" fontId="18" fillId="3" borderId="6" xfId="0" applyNumberFormat="1" applyFont="1" applyFill="1" applyBorder="1" applyAlignment="1">
      <alignment horizontal="center"/>
    </xf>
    <xf numFmtId="0" fontId="10" fillId="3" borderId="7" xfId="0" applyFont="1" applyFill="1" applyBorder="1"/>
    <xf numFmtId="0" fontId="6" fillId="3" borderId="2" xfId="0" applyFont="1" applyFill="1" applyBorder="1" applyAlignment="1">
      <alignment horizontal="center"/>
    </xf>
    <xf numFmtId="0" fontId="17" fillId="0" borderId="8" xfId="0" applyFont="1" applyBorder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165" fontId="15" fillId="2" borderId="1" xfId="0" applyNumberFormat="1" applyFont="1" applyFill="1" applyBorder="1" applyAlignment="1" applyProtection="1">
      <alignment horizontal="center"/>
      <protection locked="0"/>
    </xf>
    <xf numFmtId="2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2" fillId="0" borderId="1" xfId="0" applyFont="1" applyBorder="1"/>
    <xf numFmtId="0" fontId="2" fillId="0" borderId="9" xfId="0" applyFont="1" applyBorder="1"/>
    <xf numFmtId="0" fontId="2" fillId="0" borderId="10" xfId="0" applyFont="1" applyBorder="1"/>
    <xf numFmtId="0" fontId="20" fillId="4" borderId="16" xfId="0" applyFont="1" applyFill="1" applyBorder="1" applyAlignment="1">
      <alignment horizontal="center" wrapText="1"/>
    </xf>
    <xf numFmtId="0" fontId="20" fillId="4" borderId="22" xfId="0" applyFont="1" applyFill="1" applyBorder="1" applyAlignment="1">
      <alignment horizontal="center"/>
    </xf>
    <xf numFmtId="0" fontId="2" fillId="0" borderId="23" xfId="0" applyFont="1" applyBorder="1"/>
    <xf numFmtId="0" fontId="6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" fillId="6" borderId="0" xfId="0" applyFont="1" applyFill="1" applyAlignment="1" applyProtection="1">
      <alignment horizontal="left"/>
      <protection locked="0"/>
    </xf>
    <xf numFmtId="0" fontId="0" fillId="6" borderId="0" xfId="0" applyFill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6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2" fillId="5" borderId="17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9" borderId="21" xfId="0" applyFont="1" applyFill="1" applyBorder="1" applyAlignment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0" fontId="25" fillId="9" borderId="24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11270867167468E-2"/>
          <c:y val="6.8594408040610705E-2"/>
          <c:w val="0.93084563054799063"/>
          <c:h val="0.84118405649801542"/>
        </c:manualLayout>
      </c:layout>
      <c:lineChart>
        <c:grouping val="standard"/>
        <c:varyColors val="0"/>
        <c:ser>
          <c:idx val="0"/>
          <c:order val="0"/>
          <c:tx>
            <c:strRef>
              <c:f>'Production-OTD'!$B$8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5875"/>
            </c:spPr>
            <c:trendlineType val="linear"/>
            <c:dispRSqr val="0"/>
            <c:dispEq val="0"/>
          </c:trendline>
          <c:cat>
            <c:numRef>
              <c:f>'Production-OTD'!$A$9:$A$33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'Production-OTD'!$B$9:$B$33</c:f>
              <c:numCache>
                <c:formatCode>0.00</c:formatCode>
                <c:ptCount val="25"/>
                <c:pt idx="0">
                  <c:v>79.599999999999994</c:v>
                </c:pt>
                <c:pt idx="1">
                  <c:v>83.73</c:v>
                </c:pt>
                <c:pt idx="2">
                  <c:v>71.430000000000007</c:v>
                </c:pt>
                <c:pt idx="3">
                  <c:v>82.89</c:v>
                </c:pt>
                <c:pt idx="4">
                  <c:v>60.14</c:v>
                </c:pt>
                <c:pt idx="5">
                  <c:v>84.82</c:v>
                </c:pt>
                <c:pt idx="6">
                  <c:v>73.790000000000006</c:v>
                </c:pt>
                <c:pt idx="7">
                  <c:v>73.64</c:v>
                </c:pt>
                <c:pt idx="8">
                  <c:v>74.430000000000007</c:v>
                </c:pt>
                <c:pt idx="9">
                  <c:v>82.81</c:v>
                </c:pt>
                <c:pt idx="10">
                  <c:v>77.5</c:v>
                </c:pt>
                <c:pt idx="11">
                  <c:v>81.59</c:v>
                </c:pt>
                <c:pt idx="12">
                  <c:v>81.2</c:v>
                </c:pt>
                <c:pt idx="13">
                  <c:v>78.28</c:v>
                </c:pt>
                <c:pt idx="14">
                  <c:v>81.88</c:v>
                </c:pt>
                <c:pt idx="15">
                  <c:v>83.45</c:v>
                </c:pt>
                <c:pt idx="16">
                  <c:v>75.47</c:v>
                </c:pt>
                <c:pt idx="17">
                  <c:v>72.61</c:v>
                </c:pt>
                <c:pt idx="18">
                  <c:v>75.91</c:v>
                </c:pt>
                <c:pt idx="19">
                  <c:v>75</c:v>
                </c:pt>
                <c:pt idx="20">
                  <c:v>82.87</c:v>
                </c:pt>
                <c:pt idx="21">
                  <c:v>82.41</c:v>
                </c:pt>
                <c:pt idx="22">
                  <c:v>80.34</c:v>
                </c:pt>
                <c:pt idx="23">
                  <c:v>77.680000000000007</c:v>
                </c:pt>
                <c:pt idx="24">
                  <c:v>91.16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0-0444-9923-4F480499D193}"/>
            </c:ext>
          </c:extLst>
        </c:ser>
        <c:ser>
          <c:idx val="1"/>
          <c:order val="1"/>
          <c:tx>
            <c:strRef>
              <c:f>'Production-OTD'!$Q$8</c:f>
              <c:strCache>
                <c:ptCount val="1"/>
                <c:pt idx="0">
                  <c:v>Mean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'Production-OTD'!$A$9:$A$33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'Production-OTD'!$Q$9:$Q$33</c:f>
              <c:numCache>
                <c:formatCode>0.00</c:formatCode>
                <c:ptCount val="25"/>
                <c:pt idx="0">
                  <c:v>78.5852</c:v>
                </c:pt>
                <c:pt idx="1">
                  <c:v>78.5852</c:v>
                </c:pt>
                <c:pt idx="2">
                  <c:v>78.5852</c:v>
                </c:pt>
                <c:pt idx="3">
                  <c:v>78.5852</c:v>
                </c:pt>
                <c:pt idx="4">
                  <c:v>78.5852</c:v>
                </c:pt>
                <c:pt idx="5">
                  <c:v>78.5852</c:v>
                </c:pt>
                <c:pt idx="6">
                  <c:v>78.5852</c:v>
                </c:pt>
                <c:pt idx="7">
                  <c:v>78.5852</c:v>
                </c:pt>
                <c:pt idx="8">
                  <c:v>78.5852</c:v>
                </c:pt>
                <c:pt idx="9">
                  <c:v>78.5852</c:v>
                </c:pt>
                <c:pt idx="10">
                  <c:v>78.5852</c:v>
                </c:pt>
                <c:pt idx="11">
                  <c:v>78.5852</c:v>
                </c:pt>
                <c:pt idx="12">
                  <c:v>78.5852</c:v>
                </c:pt>
                <c:pt idx="13">
                  <c:v>78.5852</c:v>
                </c:pt>
                <c:pt idx="14">
                  <c:v>78.5852</c:v>
                </c:pt>
                <c:pt idx="15">
                  <c:v>78.5852</c:v>
                </c:pt>
                <c:pt idx="16">
                  <c:v>78.5852</c:v>
                </c:pt>
                <c:pt idx="17">
                  <c:v>78.5852</c:v>
                </c:pt>
                <c:pt idx="18">
                  <c:v>78.5852</c:v>
                </c:pt>
                <c:pt idx="19">
                  <c:v>78.5852</c:v>
                </c:pt>
                <c:pt idx="20">
                  <c:v>78.5852</c:v>
                </c:pt>
                <c:pt idx="21">
                  <c:v>78.5852</c:v>
                </c:pt>
                <c:pt idx="22">
                  <c:v>78.5852</c:v>
                </c:pt>
                <c:pt idx="23">
                  <c:v>78.5852</c:v>
                </c:pt>
                <c:pt idx="24">
                  <c:v>78.5852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0-0444-9923-4F480499D193}"/>
            </c:ext>
          </c:extLst>
        </c:ser>
        <c:ser>
          <c:idx val="2"/>
          <c:order val="2"/>
          <c:tx>
            <c:strRef>
              <c:f>'Production-OTD'!$R$8</c:f>
              <c:strCache>
                <c:ptCount val="1"/>
                <c:pt idx="0">
                  <c:v>LCL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'Production-OTD'!$A$9:$A$33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'Production-OTD'!$R$9:$R$33</c:f>
              <c:numCache>
                <c:formatCode>0.00</c:formatCode>
                <c:ptCount val="25"/>
                <c:pt idx="0">
                  <c:v>60.512656349478647</c:v>
                </c:pt>
                <c:pt idx="1">
                  <c:v>60.512656349478647</c:v>
                </c:pt>
                <c:pt idx="2">
                  <c:v>60.512656349478647</c:v>
                </c:pt>
                <c:pt idx="3">
                  <c:v>60.512656349478647</c:v>
                </c:pt>
                <c:pt idx="4">
                  <c:v>60.512656349478647</c:v>
                </c:pt>
                <c:pt idx="5">
                  <c:v>60.512656349478647</c:v>
                </c:pt>
                <c:pt idx="6">
                  <c:v>60.512656349478647</c:v>
                </c:pt>
                <c:pt idx="7">
                  <c:v>60.512656349478647</c:v>
                </c:pt>
                <c:pt idx="8">
                  <c:v>60.512656349478647</c:v>
                </c:pt>
                <c:pt idx="9">
                  <c:v>60.512656349478647</c:v>
                </c:pt>
                <c:pt idx="10">
                  <c:v>60.512656349478647</c:v>
                </c:pt>
                <c:pt idx="11">
                  <c:v>60.512656349478647</c:v>
                </c:pt>
                <c:pt idx="12">
                  <c:v>60.512656349478647</c:v>
                </c:pt>
                <c:pt idx="13">
                  <c:v>60.512656349478647</c:v>
                </c:pt>
                <c:pt idx="14">
                  <c:v>60.512656349478647</c:v>
                </c:pt>
                <c:pt idx="15">
                  <c:v>60.512656349478647</c:v>
                </c:pt>
                <c:pt idx="16">
                  <c:v>60.512656349478647</c:v>
                </c:pt>
                <c:pt idx="17">
                  <c:v>60.512656349478647</c:v>
                </c:pt>
                <c:pt idx="18">
                  <c:v>60.512656349478647</c:v>
                </c:pt>
                <c:pt idx="19">
                  <c:v>60.512656349478647</c:v>
                </c:pt>
                <c:pt idx="20">
                  <c:v>60.512656349478647</c:v>
                </c:pt>
                <c:pt idx="21">
                  <c:v>60.512656349478647</c:v>
                </c:pt>
                <c:pt idx="22">
                  <c:v>60.512656349478647</c:v>
                </c:pt>
                <c:pt idx="23">
                  <c:v>60.512656349478647</c:v>
                </c:pt>
                <c:pt idx="24">
                  <c:v>60.512656349478647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70-0444-9923-4F480499D193}"/>
            </c:ext>
          </c:extLst>
        </c:ser>
        <c:ser>
          <c:idx val="4"/>
          <c:order val="3"/>
          <c:tx>
            <c:strRef>
              <c:f>'Production-OTD'!$S$8</c:f>
              <c:strCache>
                <c:ptCount val="1"/>
                <c:pt idx="0">
                  <c:v>LSL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'Production-OTD'!$A$9:$A$33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'Production-OTD'!$S$9:$S$33</c:f>
              <c:numCache>
                <c:formatCode>0.00</c:formatCode>
                <c:ptCount val="25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70-0444-9923-4F480499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638559"/>
        <c:axId val="1"/>
      </c:lineChart>
      <c:dateAx>
        <c:axId val="1702638559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b="0"/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263855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2236469721860304"/>
          <c:y val="0.77258976648537492"/>
          <c:w val="0.52251300062312356"/>
          <c:h val="9.7476256189625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11270867167468E-2"/>
          <c:y val="6.8594408040610705E-2"/>
          <c:w val="0.93084563054799063"/>
          <c:h val="0.84118405649801542"/>
        </c:manualLayout>
      </c:layout>
      <c:lineChart>
        <c:grouping val="standard"/>
        <c:varyColors val="0"/>
        <c:ser>
          <c:idx val="0"/>
          <c:order val="0"/>
          <c:tx>
            <c:strRef>
              <c:f>'Production-RMAs'!$B$8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5875"/>
            </c:spPr>
            <c:trendlineType val="linear"/>
            <c:dispRSqr val="0"/>
            <c:dispEq val="0"/>
          </c:trendline>
          <c:cat>
            <c:numRef>
              <c:f>'Production-RMAs'!$A$9:$A$33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'Production-RMAs'!$B$9:$B$33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0.51</c:v>
                </c:pt>
                <c:pt idx="4">
                  <c:v>0</c:v>
                </c:pt>
                <c:pt idx="5">
                  <c:v>0.54</c:v>
                </c:pt>
                <c:pt idx="6">
                  <c:v>0</c:v>
                </c:pt>
                <c:pt idx="7">
                  <c:v>0.26</c:v>
                </c:pt>
                <c:pt idx="8">
                  <c:v>0.41</c:v>
                </c:pt>
                <c:pt idx="9">
                  <c:v>0.21</c:v>
                </c:pt>
                <c:pt idx="10">
                  <c:v>0</c:v>
                </c:pt>
                <c:pt idx="11">
                  <c:v>0.53</c:v>
                </c:pt>
                <c:pt idx="12">
                  <c:v>0.33</c:v>
                </c:pt>
                <c:pt idx="13">
                  <c:v>0.47021943573667713</c:v>
                </c:pt>
                <c:pt idx="14">
                  <c:v>0.1736111111111111</c:v>
                </c:pt>
                <c:pt idx="15">
                  <c:v>0.39525691699604742</c:v>
                </c:pt>
                <c:pt idx="16">
                  <c:v>1.2024048096192386</c:v>
                </c:pt>
                <c:pt idx="17">
                  <c:v>0.47318611987381703</c:v>
                </c:pt>
                <c:pt idx="18">
                  <c:v>0.33112582781456956</c:v>
                </c:pt>
                <c:pt idx="19">
                  <c:v>0.66006600660066006</c:v>
                </c:pt>
                <c:pt idx="20">
                  <c:v>0.5714285714285714</c:v>
                </c:pt>
                <c:pt idx="21">
                  <c:v>0.81967213114754101</c:v>
                </c:pt>
                <c:pt idx="22">
                  <c:v>0.18867924528301888</c:v>
                </c:pt>
                <c:pt idx="23">
                  <c:v>0.38095238095238093</c:v>
                </c:pt>
                <c:pt idx="24">
                  <c:v>0.1941747572815534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3-A245-927D-E3778009CFCB}"/>
            </c:ext>
          </c:extLst>
        </c:ser>
        <c:ser>
          <c:idx val="1"/>
          <c:order val="1"/>
          <c:tx>
            <c:strRef>
              <c:f>'Production-RMAs'!$Q$8</c:f>
              <c:strCache>
                <c:ptCount val="1"/>
                <c:pt idx="0">
                  <c:v>Mean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'Production-RMAs'!$A$9:$A$33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'Production-RMAs'!$Q$9:$Q$33</c:f>
              <c:numCache>
                <c:formatCode>0.00</c:formatCode>
                <c:ptCount val="25"/>
                <c:pt idx="0">
                  <c:v>0.34603109255380748</c:v>
                </c:pt>
                <c:pt idx="1">
                  <c:v>0.34603109255380748</c:v>
                </c:pt>
                <c:pt idx="2">
                  <c:v>0.34603109255380748</c:v>
                </c:pt>
                <c:pt idx="3">
                  <c:v>0.34603109255380748</c:v>
                </c:pt>
                <c:pt idx="4">
                  <c:v>0.34603109255380748</c:v>
                </c:pt>
                <c:pt idx="5">
                  <c:v>0.34603109255380748</c:v>
                </c:pt>
                <c:pt idx="6">
                  <c:v>0.34603109255380748</c:v>
                </c:pt>
                <c:pt idx="7">
                  <c:v>0.34603109255380748</c:v>
                </c:pt>
                <c:pt idx="8">
                  <c:v>0.34603109255380748</c:v>
                </c:pt>
                <c:pt idx="9">
                  <c:v>0.34603109255380748</c:v>
                </c:pt>
                <c:pt idx="10">
                  <c:v>0.34603109255380748</c:v>
                </c:pt>
                <c:pt idx="11">
                  <c:v>0.34603109255380748</c:v>
                </c:pt>
                <c:pt idx="12">
                  <c:v>0.34603109255380748</c:v>
                </c:pt>
                <c:pt idx="13">
                  <c:v>0.34603109255380748</c:v>
                </c:pt>
                <c:pt idx="14">
                  <c:v>0.34603109255380748</c:v>
                </c:pt>
                <c:pt idx="15">
                  <c:v>0.34603109255380748</c:v>
                </c:pt>
                <c:pt idx="16">
                  <c:v>0.34603109255380748</c:v>
                </c:pt>
                <c:pt idx="17">
                  <c:v>0.34603109255380748</c:v>
                </c:pt>
                <c:pt idx="18">
                  <c:v>0.34603109255380748</c:v>
                </c:pt>
                <c:pt idx="19">
                  <c:v>0.34603109255380748</c:v>
                </c:pt>
                <c:pt idx="20">
                  <c:v>0.34603109255380748</c:v>
                </c:pt>
                <c:pt idx="21">
                  <c:v>0.34603109255380748</c:v>
                </c:pt>
                <c:pt idx="22">
                  <c:v>0.34603109255380748</c:v>
                </c:pt>
                <c:pt idx="23">
                  <c:v>0.34603109255380748</c:v>
                </c:pt>
                <c:pt idx="24">
                  <c:v>0.34603109255380748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3-A245-927D-E3778009CFCB}"/>
            </c:ext>
          </c:extLst>
        </c:ser>
        <c:ser>
          <c:idx val="2"/>
          <c:order val="2"/>
          <c:tx>
            <c:strRef>
              <c:f>'Production-RMAs'!$R$8</c:f>
              <c:strCache>
                <c:ptCount val="1"/>
                <c:pt idx="0">
                  <c:v>UCL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'Production-RMAs'!$A$9:$A$33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'Production-RMAs'!$R$9:$R$33</c:f>
              <c:numCache>
                <c:formatCode>0.00</c:formatCode>
                <c:ptCount val="25"/>
                <c:pt idx="0">
                  <c:v>1.2264796735110863</c:v>
                </c:pt>
                <c:pt idx="1">
                  <c:v>1.2264796735110863</c:v>
                </c:pt>
                <c:pt idx="2">
                  <c:v>1.2264796735110863</c:v>
                </c:pt>
                <c:pt idx="3">
                  <c:v>1.2264796735110863</c:v>
                </c:pt>
                <c:pt idx="4">
                  <c:v>1.2264796735110863</c:v>
                </c:pt>
                <c:pt idx="5">
                  <c:v>1.2264796735110863</c:v>
                </c:pt>
                <c:pt idx="6">
                  <c:v>1.2264796735110863</c:v>
                </c:pt>
                <c:pt idx="7">
                  <c:v>1.2264796735110863</c:v>
                </c:pt>
                <c:pt idx="8">
                  <c:v>1.2264796735110863</c:v>
                </c:pt>
                <c:pt idx="9">
                  <c:v>1.2264796735110863</c:v>
                </c:pt>
                <c:pt idx="10">
                  <c:v>1.2264796735110863</c:v>
                </c:pt>
                <c:pt idx="11">
                  <c:v>1.2264796735110863</c:v>
                </c:pt>
                <c:pt idx="12">
                  <c:v>1.2264796735110863</c:v>
                </c:pt>
                <c:pt idx="13">
                  <c:v>1.2264796735110863</c:v>
                </c:pt>
                <c:pt idx="14">
                  <c:v>1.2264796735110863</c:v>
                </c:pt>
                <c:pt idx="15">
                  <c:v>1.2264796735110863</c:v>
                </c:pt>
                <c:pt idx="16">
                  <c:v>1.2264796735110863</c:v>
                </c:pt>
                <c:pt idx="17">
                  <c:v>1.2264796735110863</c:v>
                </c:pt>
                <c:pt idx="18">
                  <c:v>1.2264796735110863</c:v>
                </c:pt>
                <c:pt idx="19">
                  <c:v>1.2264796735110863</c:v>
                </c:pt>
                <c:pt idx="20">
                  <c:v>1.2264796735110863</c:v>
                </c:pt>
                <c:pt idx="21">
                  <c:v>1.2264796735110863</c:v>
                </c:pt>
                <c:pt idx="22">
                  <c:v>1.2264796735110863</c:v>
                </c:pt>
                <c:pt idx="23">
                  <c:v>1.2264796735110863</c:v>
                </c:pt>
                <c:pt idx="24">
                  <c:v>1.2264796735110863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3-A245-927D-E3778009CFCB}"/>
            </c:ext>
          </c:extLst>
        </c:ser>
        <c:ser>
          <c:idx val="4"/>
          <c:order val="3"/>
          <c:tx>
            <c:strRef>
              <c:f>'Production-RMAs'!$S$8</c:f>
              <c:strCache>
                <c:ptCount val="1"/>
                <c:pt idx="0">
                  <c:v>USL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'Production-RMAs'!$A$9:$A$33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'Production-RMAs'!$S$9:$S$33</c:f>
              <c:numCache>
                <c:formatCode>0.00</c:formatCode>
                <c:ptCount val="2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73-A245-927D-E3778009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768463"/>
        <c:axId val="1"/>
      </c:lineChart>
      <c:dateAx>
        <c:axId val="1702768463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b="0"/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276846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7446303744406049"/>
          <c:y val="6.1568850285466895E-2"/>
          <c:w val="0.52251300062312356"/>
          <c:h val="9.74762561896257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11270867167468E-2"/>
          <c:y val="6.8594408040610705E-2"/>
          <c:w val="0.93084563054799063"/>
          <c:h val="0.84118405649801542"/>
        </c:manualLayout>
      </c:layout>
      <c:lineChart>
        <c:grouping val="standard"/>
        <c:varyColors val="0"/>
        <c:ser>
          <c:idx val="0"/>
          <c:order val="0"/>
          <c:tx>
            <c:strRef>
              <c:f>'Cust. Sat.- Complaints'!$B$8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5875"/>
            </c:spPr>
            <c:trendlineType val="linear"/>
            <c:dispRSqr val="0"/>
            <c:dispEq val="0"/>
          </c:trendline>
          <c:cat>
            <c:numRef>
              <c:f>'Cust. Sat.- Complaints'!$A$9:$A$33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'Cust. Sat.- Complaints'!$B$9:$B$33</c:f>
              <c:numCache>
                <c:formatCode>0.00</c:formatCode>
                <c:ptCount val="25"/>
                <c:pt idx="0">
                  <c:v>1.25</c:v>
                </c:pt>
                <c:pt idx="1">
                  <c:v>0.99</c:v>
                </c:pt>
                <c:pt idx="2">
                  <c:v>0</c:v>
                </c:pt>
                <c:pt idx="3">
                  <c:v>0.51</c:v>
                </c:pt>
                <c:pt idx="4">
                  <c:v>0</c:v>
                </c:pt>
                <c:pt idx="5">
                  <c:v>0</c:v>
                </c:pt>
                <c:pt idx="6">
                  <c:v>0.28999999999999998</c:v>
                </c:pt>
                <c:pt idx="7">
                  <c:v>0.51</c:v>
                </c:pt>
                <c:pt idx="8">
                  <c:v>0.21</c:v>
                </c:pt>
                <c:pt idx="9">
                  <c:v>0</c:v>
                </c:pt>
                <c:pt idx="10">
                  <c:v>0.35</c:v>
                </c:pt>
                <c:pt idx="11">
                  <c:v>0</c:v>
                </c:pt>
                <c:pt idx="12">
                  <c:v>0.49</c:v>
                </c:pt>
                <c:pt idx="13">
                  <c:v>0.31347962382445138</c:v>
                </c:pt>
                <c:pt idx="14">
                  <c:v>0.1736111111111111</c:v>
                </c:pt>
                <c:pt idx="15">
                  <c:v>0</c:v>
                </c:pt>
                <c:pt idx="16">
                  <c:v>0.40080160320641278</c:v>
                </c:pt>
                <c:pt idx="17">
                  <c:v>0.15772870662460567</c:v>
                </c:pt>
                <c:pt idx="18">
                  <c:v>0.16556291390728478</c:v>
                </c:pt>
                <c:pt idx="19">
                  <c:v>0.33003300330033003</c:v>
                </c:pt>
                <c:pt idx="20">
                  <c:v>0.38095238095238093</c:v>
                </c:pt>
                <c:pt idx="21">
                  <c:v>0.20491803278688525</c:v>
                </c:pt>
                <c:pt idx="22">
                  <c:v>0.18867924528301888</c:v>
                </c:pt>
                <c:pt idx="23">
                  <c:v>0</c:v>
                </c:pt>
                <c:pt idx="24">
                  <c:v>0.1941747572815534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4-224B-8516-ED88F2F3E7E5}"/>
            </c:ext>
          </c:extLst>
        </c:ser>
        <c:ser>
          <c:idx val="1"/>
          <c:order val="1"/>
          <c:tx>
            <c:strRef>
              <c:f>'Cust. Sat.- Complaints'!$Q$8</c:f>
              <c:strCache>
                <c:ptCount val="1"/>
                <c:pt idx="0">
                  <c:v>Mean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'Cust. Sat.- Complaints'!$A$9:$A$33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'Cust. Sat.- Complaints'!$Q$9:$Q$33</c:f>
              <c:numCache>
                <c:formatCode>0.00</c:formatCode>
                <c:ptCount val="25"/>
                <c:pt idx="0">
                  <c:v>0.28439765513112136</c:v>
                </c:pt>
                <c:pt idx="1">
                  <c:v>0.28439765513112136</c:v>
                </c:pt>
                <c:pt idx="2">
                  <c:v>0.28439765513112136</c:v>
                </c:pt>
                <c:pt idx="3">
                  <c:v>0.28439765513112136</c:v>
                </c:pt>
                <c:pt idx="4">
                  <c:v>0.28439765513112136</c:v>
                </c:pt>
                <c:pt idx="5">
                  <c:v>0.28439765513112136</c:v>
                </c:pt>
                <c:pt idx="6">
                  <c:v>0.28439765513112136</c:v>
                </c:pt>
                <c:pt idx="7">
                  <c:v>0.28439765513112136</c:v>
                </c:pt>
                <c:pt idx="8">
                  <c:v>0.28439765513112136</c:v>
                </c:pt>
                <c:pt idx="9">
                  <c:v>0.28439765513112136</c:v>
                </c:pt>
                <c:pt idx="10">
                  <c:v>0.28439765513112136</c:v>
                </c:pt>
                <c:pt idx="11">
                  <c:v>0.28439765513112136</c:v>
                </c:pt>
                <c:pt idx="12">
                  <c:v>0.28439765513112136</c:v>
                </c:pt>
                <c:pt idx="13">
                  <c:v>0.28439765513112136</c:v>
                </c:pt>
                <c:pt idx="14">
                  <c:v>0.28439765513112136</c:v>
                </c:pt>
                <c:pt idx="15">
                  <c:v>0.28439765513112136</c:v>
                </c:pt>
                <c:pt idx="16">
                  <c:v>0.28439765513112136</c:v>
                </c:pt>
                <c:pt idx="17">
                  <c:v>0.28439765513112136</c:v>
                </c:pt>
                <c:pt idx="18">
                  <c:v>0.28439765513112136</c:v>
                </c:pt>
                <c:pt idx="19">
                  <c:v>0.28439765513112136</c:v>
                </c:pt>
                <c:pt idx="20">
                  <c:v>0.28439765513112136</c:v>
                </c:pt>
                <c:pt idx="21">
                  <c:v>0.28439765513112136</c:v>
                </c:pt>
                <c:pt idx="22">
                  <c:v>0.28439765513112136</c:v>
                </c:pt>
                <c:pt idx="23">
                  <c:v>0.28439765513112136</c:v>
                </c:pt>
                <c:pt idx="24">
                  <c:v>0.28439765513112136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4-224B-8516-ED88F2F3E7E5}"/>
            </c:ext>
          </c:extLst>
        </c:ser>
        <c:ser>
          <c:idx val="2"/>
          <c:order val="2"/>
          <c:tx>
            <c:strRef>
              <c:f>'Cust. Sat.- Complaints'!$R$8</c:f>
              <c:strCache>
                <c:ptCount val="1"/>
                <c:pt idx="0">
                  <c:v>UCL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'Cust. Sat.- Complaints'!$A$9:$A$33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'Cust. Sat.- Complaints'!$R$9:$R$33</c:f>
              <c:numCache>
                <c:formatCode>0.00</c:formatCode>
                <c:ptCount val="25"/>
                <c:pt idx="0">
                  <c:v>1.2013694197157809</c:v>
                </c:pt>
                <c:pt idx="1">
                  <c:v>1.2013694197157809</c:v>
                </c:pt>
                <c:pt idx="2">
                  <c:v>1.2013694197157809</c:v>
                </c:pt>
                <c:pt idx="3">
                  <c:v>1.2013694197157809</c:v>
                </c:pt>
                <c:pt idx="4">
                  <c:v>1.2013694197157809</c:v>
                </c:pt>
                <c:pt idx="5">
                  <c:v>1.2013694197157809</c:v>
                </c:pt>
                <c:pt idx="6">
                  <c:v>1.2013694197157809</c:v>
                </c:pt>
                <c:pt idx="7">
                  <c:v>1.2013694197157809</c:v>
                </c:pt>
                <c:pt idx="8">
                  <c:v>1.2013694197157809</c:v>
                </c:pt>
                <c:pt idx="9">
                  <c:v>1.2013694197157809</c:v>
                </c:pt>
                <c:pt idx="10">
                  <c:v>1.2013694197157809</c:v>
                </c:pt>
                <c:pt idx="11">
                  <c:v>1.2013694197157809</c:v>
                </c:pt>
                <c:pt idx="12">
                  <c:v>1.2013694197157809</c:v>
                </c:pt>
                <c:pt idx="13">
                  <c:v>1.2013694197157809</c:v>
                </c:pt>
                <c:pt idx="14">
                  <c:v>1.2013694197157809</c:v>
                </c:pt>
                <c:pt idx="15">
                  <c:v>1.2013694197157809</c:v>
                </c:pt>
                <c:pt idx="16">
                  <c:v>1.2013694197157809</c:v>
                </c:pt>
                <c:pt idx="17">
                  <c:v>1.2013694197157809</c:v>
                </c:pt>
                <c:pt idx="18">
                  <c:v>1.2013694197157809</c:v>
                </c:pt>
                <c:pt idx="19">
                  <c:v>1.2013694197157809</c:v>
                </c:pt>
                <c:pt idx="20">
                  <c:v>1.2013694197157809</c:v>
                </c:pt>
                <c:pt idx="21">
                  <c:v>1.2013694197157809</c:v>
                </c:pt>
                <c:pt idx="22">
                  <c:v>1.2013694197157809</c:v>
                </c:pt>
                <c:pt idx="23">
                  <c:v>1.2013694197157809</c:v>
                </c:pt>
                <c:pt idx="24">
                  <c:v>1.2013694197157809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4-224B-8516-ED88F2F3E7E5}"/>
            </c:ext>
          </c:extLst>
        </c:ser>
        <c:ser>
          <c:idx val="4"/>
          <c:order val="3"/>
          <c:tx>
            <c:strRef>
              <c:f>'Cust. Sat.- Complaints'!$S$8</c:f>
              <c:strCache>
                <c:ptCount val="1"/>
                <c:pt idx="0">
                  <c:v>USL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'Cust. Sat.- Complaints'!$A$9:$A$33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'Cust. Sat.- Complaints'!$S$9:$S$33</c:f>
              <c:numCache>
                <c:formatCode>0.00</c:formatCode>
                <c:ptCount val="2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4-224B-8516-ED88F2F3E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768463"/>
        <c:axId val="1"/>
      </c:lineChart>
      <c:dateAx>
        <c:axId val="1702768463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b="0"/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276846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7446303744406049"/>
          <c:y val="6.1568850285466895E-2"/>
          <c:w val="0.52251300062312356"/>
          <c:h val="9.74762561896257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11270867167468E-2"/>
          <c:y val="6.8594408040610705E-2"/>
          <c:w val="0.93084563054799063"/>
          <c:h val="0.84118405649801542"/>
        </c:manualLayout>
      </c:layout>
      <c:lineChart>
        <c:grouping val="standard"/>
        <c:varyColors val="0"/>
        <c:ser>
          <c:idx val="0"/>
          <c:order val="0"/>
          <c:tx>
            <c:strRef>
              <c:f>'Supplier-Defects'!$B$8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5875"/>
            </c:spPr>
            <c:trendlineType val="linear"/>
            <c:dispRSqr val="0"/>
            <c:dispEq val="0"/>
          </c:trendline>
          <c:cat>
            <c:numRef>
              <c:f>'Supplier-Defects'!$A$9:$A$33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'Supplier-Defects'!$B$9:$B$33</c:f>
              <c:numCache>
                <c:formatCode>0.00</c:formatCode>
                <c:ptCount val="25"/>
                <c:pt idx="0">
                  <c:v>0.9</c:v>
                </c:pt>
                <c:pt idx="1">
                  <c:v>0.79</c:v>
                </c:pt>
                <c:pt idx="2">
                  <c:v>0.71</c:v>
                </c:pt>
                <c:pt idx="3">
                  <c:v>1.03</c:v>
                </c:pt>
                <c:pt idx="4">
                  <c:v>0.53</c:v>
                </c:pt>
                <c:pt idx="5">
                  <c:v>0.56000000000000005</c:v>
                </c:pt>
                <c:pt idx="6">
                  <c:v>0.42</c:v>
                </c:pt>
                <c:pt idx="7">
                  <c:v>1.05</c:v>
                </c:pt>
                <c:pt idx="8">
                  <c:v>1.25</c:v>
                </c:pt>
                <c:pt idx="9">
                  <c:v>3.18</c:v>
                </c:pt>
                <c:pt idx="10">
                  <c:v>2.2599999999999998</c:v>
                </c:pt>
                <c:pt idx="11">
                  <c:v>2.65</c:v>
                </c:pt>
                <c:pt idx="12">
                  <c:v>1.1299999999999999</c:v>
                </c:pt>
                <c:pt idx="13">
                  <c:v>1.72</c:v>
                </c:pt>
                <c:pt idx="14">
                  <c:v>2.2999999999999998</c:v>
                </c:pt>
                <c:pt idx="15">
                  <c:v>2.93</c:v>
                </c:pt>
                <c:pt idx="16">
                  <c:v>1.56</c:v>
                </c:pt>
                <c:pt idx="17">
                  <c:v>1.41</c:v>
                </c:pt>
                <c:pt idx="18">
                  <c:v>1.38</c:v>
                </c:pt>
                <c:pt idx="19">
                  <c:v>3.51</c:v>
                </c:pt>
                <c:pt idx="20">
                  <c:v>3.39</c:v>
                </c:pt>
                <c:pt idx="21">
                  <c:v>2.12</c:v>
                </c:pt>
                <c:pt idx="22">
                  <c:v>2.37</c:v>
                </c:pt>
                <c:pt idx="23">
                  <c:v>1.9</c:v>
                </c:pt>
                <c:pt idx="2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E-0D48-86A6-01C967D2EC33}"/>
            </c:ext>
          </c:extLst>
        </c:ser>
        <c:ser>
          <c:idx val="1"/>
          <c:order val="1"/>
          <c:tx>
            <c:strRef>
              <c:f>'Supplier-Defects'!$Q$8</c:f>
              <c:strCache>
                <c:ptCount val="1"/>
                <c:pt idx="0">
                  <c:v>Mean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'Supplier-Defects'!$A$9:$A$33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'Supplier-Defects'!$Q$9:$Q$33</c:f>
              <c:numCache>
                <c:formatCode>0.00</c:formatCode>
                <c:ptCount val="25"/>
                <c:pt idx="0">
                  <c:v>1.7335999999999996</c:v>
                </c:pt>
                <c:pt idx="1">
                  <c:v>1.7335999999999996</c:v>
                </c:pt>
                <c:pt idx="2">
                  <c:v>1.7335999999999996</c:v>
                </c:pt>
                <c:pt idx="3">
                  <c:v>1.7335999999999996</c:v>
                </c:pt>
                <c:pt idx="4">
                  <c:v>1.7335999999999996</c:v>
                </c:pt>
                <c:pt idx="5">
                  <c:v>1.7335999999999996</c:v>
                </c:pt>
                <c:pt idx="6">
                  <c:v>1.7335999999999996</c:v>
                </c:pt>
                <c:pt idx="7">
                  <c:v>1.7335999999999996</c:v>
                </c:pt>
                <c:pt idx="8">
                  <c:v>1.7335999999999996</c:v>
                </c:pt>
                <c:pt idx="9">
                  <c:v>1.7335999999999996</c:v>
                </c:pt>
                <c:pt idx="10">
                  <c:v>1.7335999999999996</c:v>
                </c:pt>
                <c:pt idx="11">
                  <c:v>1.7335999999999996</c:v>
                </c:pt>
                <c:pt idx="12">
                  <c:v>1.7335999999999996</c:v>
                </c:pt>
                <c:pt idx="13">
                  <c:v>1.7335999999999996</c:v>
                </c:pt>
                <c:pt idx="14">
                  <c:v>1.7335999999999996</c:v>
                </c:pt>
                <c:pt idx="15">
                  <c:v>1.7335999999999996</c:v>
                </c:pt>
                <c:pt idx="16">
                  <c:v>1.7335999999999996</c:v>
                </c:pt>
                <c:pt idx="17">
                  <c:v>1.7335999999999996</c:v>
                </c:pt>
                <c:pt idx="18">
                  <c:v>1.7335999999999996</c:v>
                </c:pt>
                <c:pt idx="19">
                  <c:v>1.7335999999999996</c:v>
                </c:pt>
                <c:pt idx="20">
                  <c:v>1.7335999999999996</c:v>
                </c:pt>
                <c:pt idx="21">
                  <c:v>1.7335999999999996</c:v>
                </c:pt>
                <c:pt idx="22">
                  <c:v>1.7335999999999996</c:v>
                </c:pt>
                <c:pt idx="23">
                  <c:v>1.7335999999999996</c:v>
                </c:pt>
                <c:pt idx="24">
                  <c:v>1.7335999999999996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E-0D48-86A6-01C967D2EC33}"/>
            </c:ext>
          </c:extLst>
        </c:ser>
        <c:ser>
          <c:idx val="2"/>
          <c:order val="2"/>
          <c:tx>
            <c:strRef>
              <c:f>'Supplier-Defects'!$R$8</c:f>
              <c:strCache>
                <c:ptCount val="1"/>
                <c:pt idx="0">
                  <c:v>UCL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'Supplier-Defects'!$A$9:$A$33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'Supplier-Defects'!$R$9:$R$33</c:f>
              <c:numCache>
                <c:formatCode>0.00</c:formatCode>
                <c:ptCount val="25"/>
                <c:pt idx="0">
                  <c:v>4.5235715052308372</c:v>
                </c:pt>
                <c:pt idx="1">
                  <c:v>4.5235715052308372</c:v>
                </c:pt>
                <c:pt idx="2">
                  <c:v>4.5235715052308372</c:v>
                </c:pt>
                <c:pt idx="3">
                  <c:v>4.5235715052308372</c:v>
                </c:pt>
                <c:pt idx="4">
                  <c:v>4.5235715052308372</c:v>
                </c:pt>
                <c:pt idx="5">
                  <c:v>4.5235715052308372</c:v>
                </c:pt>
                <c:pt idx="6">
                  <c:v>4.5235715052308372</c:v>
                </c:pt>
                <c:pt idx="7">
                  <c:v>4.5235715052308372</c:v>
                </c:pt>
                <c:pt idx="8">
                  <c:v>4.5235715052308372</c:v>
                </c:pt>
                <c:pt idx="9">
                  <c:v>4.5235715052308372</c:v>
                </c:pt>
                <c:pt idx="10">
                  <c:v>4.5235715052308372</c:v>
                </c:pt>
                <c:pt idx="11">
                  <c:v>4.5235715052308372</c:v>
                </c:pt>
                <c:pt idx="12">
                  <c:v>4.5235715052308372</c:v>
                </c:pt>
                <c:pt idx="13">
                  <c:v>4.5235715052308372</c:v>
                </c:pt>
                <c:pt idx="14">
                  <c:v>4.5235715052308372</c:v>
                </c:pt>
                <c:pt idx="15">
                  <c:v>4.5235715052308372</c:v>
                </c:pt>
                <c:pt idx="16">
                  <c:v>4.5235715052308372</c:v>
                </c:pt>
                <c:pt idx="17">
                  <c:v>4.5235715052308372</c:v>
                </c:pt>
                <c:pt idx="18">
                  <c:v>4.5235715052308372</c:v>
                </c:pt>
                <c:pt idx="19">
                  <c:v>4.5235715052308372</c:v>
                </c:pt>
                <c:pt idx="20">
                  <c:v>4.5235715052308372</c:v>
                </c:pt>
                <c:pt idx="21">
                  <c:v>4.5235715052308372</c:v>
                </c:pt>
                <c:pt idx="22">
                  <c:v>4.5235715052308372</c:v>
                </c:pt>
                <c:pt idx="23">
                  <c:v>4.5235715052308372</c:v>
                </c:pt>
                <c:pt idx="24">
                  <c:v>4.5235715052308372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E-0D48-86A6-01C967D2EC33}"/>
            </c:ext>
          </c:extLst>
        </c:ser>
        <c:ser>
          <c:idx val="4"/>
          <c:order val="3"/>
          <c:tx>
            <c:strRef>
              <c:f>'Supplier-Defects'!$S$8</c:f>
              <c:strCache>
                <c:ptCount val="1"/>
                <c:pt idx="0">
                  <c:v>USL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'Supplier-Defects'!$A$9:$A$33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'Supplier-Defects'!$S$9:$S$33</c:f>
              <c:numCache>
                <c:formatCode>0.00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E-0D48-86A6-01C967D2E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805023"/>
        <c:axId val="1"/>
      </c:lineChart>
      <c:dateAx>
        <c:axId val="1697805023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b="0"/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780502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7446303744406049"/>
          <c:y val="6.1568850285466895E-2"/>
          <c:w val="0.52251300062312356"/>
          <c:h val="9.74762561896257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11270867167468E-2"/>
          <c:y val="6.8594408040610705E-2"/>
          <c:w val="0.93084563054799063"/>
          <c:h val="0.84118405649801542"/>
        </c:manualLayout>
      </c:layout>
      <c:lineChart>
        <c:grouping val="standard"/>
        <c:varyColors val="0"/>
        <c:ser>
          <c:idx val="0"/>
          <c:order val="0"/>
          <c:tx>
            <c:strRef>
              <c:f>'Supplier-OTD'!$B$8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15875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cat>
            <c:numRef>
              <c:f>'Supplier-OTD'!$A$9:$A$33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'Supplier-OTD'!$B$9:$B$33</c:f>
              <c:numCache>
                <c:formatCode>0.00</c:formatCode>
                <c:ptCount val="25"/>
                <c:pt idx="0">
                  <c:v>79.599999999999994</c:v>
                </c:pt>
                <c:pt idx="1">
                  <c:v>83.85</c:v>
                </c:pt>
                <c:pt idx="2">
                  <c:v>71.430000000000007</c:v>
                </c:pt>
                <c:pt idx="3">
                  <c:v>82.89</c:v>
                </c:pt>
                <c:pt idx="4">
                  <c:v>75.84</c:v>
                </c:pt>
                <c:pt idx="5">
                  <c:v>77.86</c:v>
                </c:pt>
                <c:pt idx="6">
                  <c:v>75.400000000000006</c:v>
                </c:pt>
                <c:pt idx="7">
                  <c:v>80</c:v>
                </c:pt>
                <c:pt idx="8">
                  <c:v>74.44</c:v>
                </c:pt>
                <c:pt idx="9">
                  <c:v>82.81</c:v>
                </c:pt>
                <c:pt idx="10">
                  <c:v>77.39</c:v>
                </c:pt>
                <c:pt idx="11">
                  <c:v>81.28</c:v>
                </c:pt>
                <c:pt idx="12">
                  <c:v>70.2</c:v>
                </c:pt>
                <c:pt idx="13">
                  <c:v>65.709999999999994</c:v>
                </c:pt>
                <c:pt idx="14">
                  <c:v>74.42</c:v>
                </c:pt>
                <c:pt idx="15">
                  <c:v>74.19</c:v>
                </c:pt>
                <c:pt idx="16">
                  <c:v>70.28</c:v>
                </c:pt>
                <c:pt idx="17">
                  <c:v>57.91</c:v>
                </c:pt>
                <c:pt idx="18">
                  <c:v>63.42</c:v>
                </c:pt>
                <c:pt idx="19">
                  <c:v>67.099999999999994</c:v>
                </c:pt>
                <c:pt idx="20">
                  <c:v>72.47</c:v>
                </c:pt>
                <c:pt idx="21">
                  <c:v>71.63</c:v>
                </c:pt>
                <c:pt idx="22">
                  <c:v>70.87</c:v>
                </c:pt>
                <c:pt idx="23">
                  <c:v>73.8</c:v>
                </c:pt>
                <c:pt idx="24">
                  <c:v>78.28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E-E34B-9C71-D1D7400BE616}"/>
            </c:ext>
          </c:extLst>
        </c:ser>
        <c:ser>
          <c:idx val="1"/>
          <c:order val="1"/>
          <c:tx>
            <c:strRef>
              <c:f>'Supplier-OTD'!$Q$8</c:f>
              <c:strCache>
                <c:ptCount val="1"/>
                <c:pt idx="0">
                  <c:v>Mean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'Supplier-OTD'!$A$9:$A$33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'Supplier-OTD'!$Q$9:$Q$33</c:f>
              <c:numCache>
                <c:formatCode>0.00</c:formatCode>
                <c:ptCount val="25"/>
                <c:pt idx="0">
                  <c:v>74.122799999999984</c:v>
                </c:pt>
                <c:pt idx="1">
                  <c:v>74.122799999999984</c:v>
                </c:pt>
                <c:pt idx="2">
                  <c:v>74.122799999999984</c:v>
                </c:pt>
                <c:pt idx="3">
                  <c:v>74.122799999999984</c:v>
                </c:pt>
                <c:pt idx="4">
                  <c:v>74.122799999999984</c:v>
                </c:pt>
                <c:pt idx="5">
                  <c:v>74.122799999999984</c:v>
                </c:pt>
                <c:pt idx="6">
                  <c:v>74.122799999999984</c:v>
                </c:pt>
                <c:pt idx="7">
                  <c:v>74.122799999999984</c:v>
                </c:pt>
                <c:pt idx="8">
                  <c:v>74.122799999999984</c:v>
                </c:pt>
                <c:pt idx="9">
                  <c:v>74.122799999999984</c:v>
                </c:pt>
                <c:pt idx="10">
                  <c:v>74.122799999999984</c:v>
                </c:pt>
                <c:pt idx="11">
                  <c:v>74.122799999999984</c:v>
                </c:pt>
                <c:pt idx="12">
                  <c:v>74.122799999999984</c:v>
                </c:pt>
                <c:pt idx="13">
                  <c:v>74.122799999999984</c:v>
                </c:pt>
                <c:pt idx="14">
                  <c:v>74.122799999999984</c:v>
                </c:pt>
                <c:pt idx="15">
                  <c:v>74.122799999999984</c:v>
                </c:pt>
                <c:pt idx="16">
                  <c:v>74.122799999999984</c:v>
                </c:pt>
                <c:pt idx="17">
                  <c:v>74.122799999999984</c:v>
                </c:pt>
                <c:pt idx="18">
                  <c:v>74.122799999999984</c:v>
                </c:pt>
                <c:pt idx="19">
                  <c:v>74.122799999999984</c:v>
                </c:pt>
                <c:pt idx="20">
                  <c:v>74.122799999999984</c:v>
                </c:pt>
                <c:pt idx="21">
                  <c:v>74.122799999999984</c:v>
                </c:pt>
                <c:pt idx="22">
                  <c:v>74.122799999999984</c:v>
                </c:pt>
                <c:pt idx="23">
                  <c:v>74.122799999999984</c:v>
                </c:pt>
                <c:pt idx="24">
                  <c:v>74.122799999999984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E-E34B-9C71-D1D7400BE616}"/>
            </c:ext>
          </c:extLst>
        </c:ser>
        <c:ser>
          <c:idx val="2"/>
          <c:order val="2"/>
          <c:tx>
            <c:strRef>
              <c:f>'Supplier-OTD'!$R$8</c:f>
              <c:strCache>
                <c:ptCount val="1"/>
                <c:pt idx="0">
                  <c:v>LCL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'Supplier-OTD'!$A$9:$A$33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'Supplier-OTD'!$R$9:$R$33</c:f>
              <c:numCache>
                <c:formatCode>0.00</c:formatCode>
                <c:ptCount val="25"/>
                <c:pt idx="0">
                  <c:v>55.110134773893463</c:v>
                </c:pt>
                <c:pt idx="1">
                  <c:v>55.110134773893463</c:v>
                </c:pt>
                <c:pt idx="2">
                  <c:v>55.110134773893463</c:v>
                </c:pt>
                <c:pt idx="3">
                  <c:v>55.110134773893463</c:v>
                </c:pt>
                <c:pt idx="4">
                  <c:v>55.110134773893463</c:v>
                </c:pt>
                <c:pt idx="5">
                  <c:v>55.110134773893463</c:v>
                </c:pt>
                <c:pt idx="6">
                  <c:v>55.110134773893463</c:v>
                </c:pt>
                <c:pt idx="7">
                  <c:v>55.110134773893463</c:v>
                </c:pt>
                <c:pt idx="8">
                  <c:v>55.110134773893463</c:v>
                </c:pt>
                <c:pt idx="9">
                  <c:v>55.110134773893463</c:v>
                </c:pt>
                <c:pt idx="10">
                  <c:v>55.110134773893463</c:v>
                </c:pt>
                <c:pt idx="11">
                  <c:v>55.110134773893463</c:v>
                </c:pt>
                <c:pt idx="12">
                  <c:v>55.110134773893463</c:v>
                </c:pt>
                <c:pt idx="13">
                  <c:v>55.110134773893463</c:v>
                </c:pt>
                <c:pt idx="14">
                  <c:v>55.110134773893463</c:v>
                </c:pt>
                <c:pt idx="15">
                  <c:v>55.110134773893463</c:v>
                </c:pt>
                <c:pt idx="16">
                  <c:v>55.110134773893463</c:v>
                </c:pt>
                <c:pt idx="17">
                  <c:v>55.110134773893463</c:v>
                </c:pt>
                <c:pt idx="18">
                  <c:v>55.110134773893463</c:v>
                </c:pt>
                <c:pt idx="19">
                  <c:v>55.110134773893463</c:v>
                </c:pt>
                <c:pt idx="20">
                  <c:v>55.110134773893463</c:v>
                </c:pt>
                <c:pt idx="21">
                  <c:v>55.110134773893463</c:v>
                </c:pt>
                <c:pt idx="22">
                  <c:v>55.110134773893463</c:v>
                </c:pt>
                <c:pt idx="23">
                  <c:v>55.110134773893463</c:v>
                </c:pt>
                <c:pt idx="24">
                  <c:v>55.110134773893463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E-E34B-9C71-D1D7400BE616}"/>
            </c:ext>
          </c:extLst>
        </c:ser>
        <c:ser>
          <c:idx val="4"/>
          <c:order val="3"/>
          <c:tx>
            <c:strRef>
              <c:f>'Supplier-OTD'!$S$8</c:f>
              <c:strCache>
                <c:ptCount val="1"/>
                <c:pt idx="0">
                  <c:v>LSL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'Supplier-OTD'!$A$9:$A$33</c:f>
              <c:numCache>
                <c:formatCode>[$-409]mmm\-yy;@</c:formatCode>
                <c:ptCount val="2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</c:numCache>
            </c:numRef>
          </c:cat>
          <c:val>
            <c:numRef>
              <c:f>'Supplier-OTD'!$S$9:$S$33</c:f>
              <c:numCache>
                <c:formatCode>0.00</c:formatCode>
                <c:ptCount val="25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6E-E34B-9C71-D1D7400BE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178511"/>
        <c:axId val="1"/>
      </c:lineChart>
      <c:dateAx>
        <c:axId val="1737178511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b="0"/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71785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2236469721860304"/>
          <c:y val="0.77258976648537492"/>
          <c:w val="0.52251300062312356"/>
          <c:h val="9.7476256189625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114300</xdr:colOff>
      <xdr:row>11</xdr:row>
      <xdr:rowOff>38100</xdr:rowOff>
    </xdr:from>
    <xdr:to>
      <xdr:col>14</xdr:col>
      <xdr:colOff>685800</xdr:colOff>
      <xdr:row>33</xdr:row>
      <xdr:rowOff>12700</xdr:rowOff>
    </xdr:to>
    <xdr:graphicFrame macro="">
      <xdr:nvGraphicFramePr>
        <xdr:cNvPr id="355536" name="Chart 1">
          <a:extLst>
            <a:ext uri="{FF2B5EF4-FFF2-40B4-BE49-F238E27FC236}">
              <a16:creationId xmlns:a16="http://schemas.microsoft.com/office/drawing/2014/main" id="{84091FEC-7C1E-47DD-B90E-0C4A96BE0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67734</xdr:colOff>
      <xdr:row>0</xdr:row>
      <xdr:rowOff>270933</xdr:rowOff>
    </xdr:from>
    <xdr:to>
      <xdr:col>1</xdr:col>
      <xdr:colOff>753534</xdr:colOff>
      <xdr:row>4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F65C7D9-5F41-4040-8301-78BA96F444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4" y="270933"/>
          <a:ext cx="685800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114300</xdr:colOff>
      <xdr:row>11</xdr:row>
      <xdr:rowOff>38100</xdr:rowOff>
    </xdr:from>
    <xdr:to>
      <xdr:col>14</xdr:col>
      <xdr:colOff>685800</xdr:colOff>
      <xdr:row>33</xdr:row>
      <xdr:rowOff>12700</xdr:rowOff>
    </xdr:to>
    <xdr:graphicFrame macro="">
      <xdr:nvGraphicFramePr>
        <xdr:cNvPr id="425120" name="Chart 1">
          <a:extLst>
            <a:ext uri="{FF2B5EF4-FFF2-40B4-BE49-F238E27FC236}">
              <a16:creationId xmlns:a16="http://schemas.microsoft.com/office/drawing/2014/main" id="{5F035D71-F356-9E55-0EC6-FA11C488B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67733</xdr:colOff>
      <xdr:row>0</xdr:row>
      <xdr:rowOff>270933</xdr:rowOff>
    </xdr:from>
    <xdr:to>
      <xdr:col>1</xdr:col>
      <xdr:colOff>753533</xdr:colOff>
      <xdr:row>4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2727061-7BED-064F-9D4E-BF6C28DD17D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3" y="270933"/>
          <a:ext cx="685800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114300</xdr:colOff>
      <xdr:row>11</xdr:row>
      <xdr:rowOff>38100</xdr:rowOff>
    </xdr:from>
    <xdr:to>
      <xdr:col>14</xdr:col>
      <xdr:colOff>685800</xdr:colOff>
      <xdr:row>33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350E3E-7B98-9744-BF03-E1A00732C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67734</xdr:colOff>
      <xdr:row>0</xdr:row>
      <xdr:rowOff>270934</xdr:rowOff>
    </xdr:from>
    <xdr:to>
      <xdr:col>1</xdr:col>
      <xdr:colOff>753534</xdr:colOff>
      <xdr:row>4</xdr:row>
      <xdr:rowOff>76201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C1124C1-AA35-AA4D-9ABD-3472BCF08E2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4" y="270934"/>
          <a:ext cx="685800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114300</xdr:colOff>
      <xdr:row>11</xdr:row>
      <xdr:rowOff>38100</xdr:rowOff>
    </xdr:from>
    <xdr:to>
      <xdr:col>14</xdr:col>
      <xdr:colOff>685800</xdr:colOff>
      <xdr:row>33</xdr:row>
      <xdr:rowOff>12700</xdr:rowOff>
    </xdr:to>
    <xdr:graphicFrame macro="">
      <xdr:nvGraphicFramePr>
        <xdr:cNvPr id="1741" name="Chart 1">
          <a:extLst>
            <a:ext uri="{FF2B5EF4-FFF2-40B4-BE49-F238E27FC236}">
              <a16:creationId xmlns:a16="http://schemas.microsoft.com/office/drawing/2014/main" id="{16FC9AC0-4DB3-C79E-5F70-940BBFAFE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67733</xdr:colOff>
      <xdr:row>0</xdr:row>
      <xdr:rowOff>270933</xdr:rowOff>
    </xdr:from>
    <xdr:to>
      <xdr:col>1</xdr:col>
      <xdr:colOff>753533</xdr:colOff>
      <xdr:row>4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83D95D5-D3BE-1A49-8EB4-A4B4FB7074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3" y="270933"/>
          <a:ext cx="685800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114300</xdr:colOff>
      <xdr:row>11</xdr:row>
      <xdr:rowOff>38100</xdr:rowOff>
    </xdr:from>
    <xdr:to>
      <xdr:col>14</xdr:col>
      <xdr:colOff>685800</xdr:colOff>
      <xdr:row>33</xdr:row>
      <xdr:rowOff>12700</xdr:rowOff>
    </xdr:to>
    <xdr:graphicFrame macro="">
      <xdr:nvGraphicFramePr>
        <xdr:cNvPr id="96632" name="Chart 1">
          <a:extLst>
            <a:ext uri="{FF2B5EF4-FFF2-40B4-BE49-F238E27FC236}">
              <a16:creationId xmlns:a16="http://schemas.microsoft.com/office/drawing/2014/main" id="{0ADA5472-3E74-40FB-8597-DEE4FB157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67734</xdr:colOff>
      <xdr:row>0</xdr:row>
      <xdr:rowOff>270933</xdr:rowOff>
    </xdr:from>
    <xdr:to>
      <xdr:col>1</xdr:col>
      <xdr:colOff>753534</xdr:colOff>
      <xdr:row>4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5003B51-9C87-5B46-895E-41721586E9F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4" y="270933"/>
          <a:ext cx="685800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view="pageLayout" zoomScaleNormal="150" workbookViewId="0">
      <selection activeCell="C9" sqref="C9"/>
    </sheetView>
  </sheetViews>
  <sheetFormatPr baseColWidth="10" defaultColWidth="9.1640625" defaultRowHeight="13" x14ac:dyDescent="0.15"/>
  <cols>
    <col min="1" max="1" width="8.6640625" style="21" customWidth="1"/>
    <col min="2" max="2" width="10" customWidth="1"/>
    <col min="3" max="3" width="9.1640625" customWidth="1"/>
    <col min="4" max="4" width="8.5" customWidth="1"/>
    <col min="5" max="6" width="9.1640625" customWidth="1"/>
    <col min="7" max="7" width="8.83203125" customWidth="1"/>
    <col min="8" max="8" width="1.5" customWidth="1"/>
    <col min="9" max="9" width="9.1640625" customWidth="1"/>
    <col min="10" max="10" width="9.5" style="21" customWidth="1"/>
    <col min="11" max="11" width="8.83203125" style="21" customWidth="1"/>
    <col min="12" max="12" width="13.5" style="21" customWidth="1"/>
    <col min="13" max="13" width="10.83203125" style="21" customWidth="1"/>
    <col min="14" max="15" width="9.5" customWidth="1"/>
    <col min="16" max="16" width="9.33203125" customWidth="1"/>
  </cols>
  <sheetData>
    <row r="1" spans="1:19" s="2" customFormat="1" ht="30" customHeight="1" x14ac:dyDescent="0.2">
      <c r="A1" s="40"/>
      <c r="B1" s="40"/>
      <c r="C1" s="40"/>
      <c r="D1" s="40"/>
      <c r="E1" s="40"/>
      <c r="F1" s="40"/>
      <c r="G1" s="40"/>
      <c r="H1" s="40"/>
      <c r="I1" s="53" t="s">
        <v>10</v>
      </c>
      <c r="J1" s="54"/>
      <c r="K1" s="54"/>
      <c r="L1" s="54"/>
      <c r="M1" s="54"/>
      <c r="N1" s="54"/>
      <c r="O1" s="54"/>
    </row>
    <row r="2" spans="1:19" s="4" customFormat="1" ht="13" customHeight="1" x14ac:dyDescent="0.15">
      <c r="A2" s="3"/>
      <c r="J2" s="3"/>
      <c r="K2" s="3"/>
      <c r="L2" s="3"/>
      <c r="M2" s="3"/>
    </row>
    <row r="3" spans="1:19" s="8" customFormat="1" x14ac:dyDescent="0.15">
      <c r="A3" s="5"/>
      <c r="B3" s="6"/>
      <c r="C3" s="37"/>
      <c r="D3" s="37"/>
      <c r="E3" s="37"/>
      <c r="F3" s="6" t="s">
        <v>9</v>
      </c>
      <c r="G3" s="51" t="s">
        <v>28</v>
      </c>
      <c r="H3" s="52"/>
      <c r="I3" s="52"/>
      <c r="J3" s="52"/>
      <c r="K3" s="52"/>
      <c r="L3" s="52"/>
      <c r="M3" s="7"/>
      <c r="N3" s="55" t="s">
        <v>13</v>
      </c>
      <c r="O3" s="56"/>
      <c r="P3" s="10"/>
    </row>
    <row r="4" spans="1:19" s="8" customFormat="1" x14ac:dyDescent="0.15">
      <c r="A4" s="11"/>
      <c r="B4" s="6"/>
      <c r="C4" s="37"/>
      <c r="D4" s="37"/>
      <c r="E4" s="37"/>
      <c r="F4" s="6" t="s">
        <v>14</v>
      </c>
      <c r="G4" s="51" t="s">
        <v>29</v>
      </c>
      <c r="H4" s="52"/>
      <c r="I4" s="52"/>
      <c r="J4" s="52"/>
      <c r="K4" s="52"/>
      <c r="L4" s="52"/>
      <c r="M4" s="7"/>
      <c r="N4" s="9" t="s">
        <v>3</v>
      </c>
      <c r="O4" s="9" t="s">
        <v>4</v>
      </c>
    </row>
    <row r="5" spans="1:19" s="13" customFormat="1" x14ac:dyDescent="0.15">
      <c r="A5" s="11"/>
      <c r="B5" s="6"/>
      <c r="C5" s="57"/>
      <c r="D5" s="57"/>
      <c r="E5" s="57"/>
      <c r="F5" s="57"/>
      <c r="G5" s="57"/>
      <c r="H5" s="7"/>
      <c r="I5" s="8"/>
      <c r="J5" s="6"/>
      <c r="K5" s="22"/>
      <c r="L5" s="23"/>
      <c r="M5" s="12"/>
      <c r="N5" s="1">
        <v>55</v>
      </c>
      <c r="O5" s="1"/>
    </row>
    <row r="6" spans="1:19" s="13" customFormat="1" ht="7" customHeight="1" x14ac:dyDescent="0.15">
      <c r="A6" s="14"/>
      <c r="J6" s="14"/>
      <c r="K6" s="14"/>
      <c r="L6" s="14"/>
      <c r="M6" s="14"/>
    </row>
    <row r="7" spans="1:19" s="13" customFormat="1" x14ac:dyDescent="0.15">
      <c r="A7" s="49" t="s">
        <v>0</v>
      </c>
      <c r="B7" s="49"/>
      <c r="F7" s="16" t="s">
        <v>1</v>
      </c>
      <c r="G7" s="27">
        <f>STDEV(B9:B33)</f>
        <v>6.0241812168404527</v>
      </c>
      <c r="I7" s="34"/>
      <c r="J7" s="35"/>
      <c r="K7" s="35"/>
      <c r="L7" s="35"/>
      <c r="M7" s="35"/>
      <c r="N7" s="28" t="str">
        <f>IF(COUNTBLANK(N5:O5)=2,"Define Min or Max Specification :",IF(COUNTBLANK(N5)=1,"Short-term Capability (Cpu) :",IF(COUNTBLANK(O5)=1,"Short-term Capability (Cpl) :","Define Min or Max Specification :")))</f>
        <v>Short-term Capability (Cpl) :</v>
      </c>
      <c r="O7" s="29">
        <f>IF(COUNTBLANK(N5:O5)=2,"",IF(COUNTBLANK(O5)=1,(G8-N5)/(3*G7),IF(COUNTBLANK(P5)=1,(O5-G8)/(3*G7),"")))</f>
        <v>1.3050293559157962</v>
      </c>
    </row>
    <row r="8" spans="1:19" s="18" customFormat="1" x14ac:dyDescent="0.15">
      <c r="A8" s="15" t="s">
        <v>8</v>
      </c>
      <c r="B8" s="15" t="s">
        <v>5</v>
      </c>
      <c r="C8" s="13"/>
      <c r="D8" s="13"/>
      <c r="E8" s="13"/>
      <c r="F8" s="17" t="s">
        <v>2</v>
      </c>
      <c r="G8" s="27">
        <f>AVERAGE(B9:B33)</f>
        <v>78.5852</v>
      </c>
      <c r="I8" s="30"/>
      <c r="J8" s="31"/>
      <c r="K8" s="31"/>
      <c r="L8" s="31"/>
      <c r="M8" s="31"/>
      <c r="N8" s="32" t="s">
        <v>7</v>
      </c>
      <c r="O8" s="33">
        <f>O7</f>
        <v>1.3050293559157962</v>
      </c>
      <c r="P8" s="8"/>
      <c r="Q8" s="25" t="s">
        <v>6</v>
      </c>
      <c r="R8" s="25" t="str">
        <f>IF(COUNTBLANK(N5:O5)=2,"",IF(COUNTBLANK(N5)=1,"UCL",IF(COUNTBLANK(O5)=1,"LCL","")))</f>
        <v>LCL</v>
      </c>
      <c r="S8" s="25" t="str">
        <f>IF(COUNTBLANK(N5:O5)=2,"",IF(COUNTBLANK(N5)=1,"USL",IF(COUNTBLANK(O5)=1,"LSL","")))</f>
        <v>LSL</v>
      </c>
    </row>
    <row r="9" spans="1:19" s="18" customFormat="1" ht="12.75" customHeight="1" x14ac:dyDescent="0.15">
      <c r="A9" s="38">
        <v>44105</v>
      </c>
      <c r="B9" s="39">
        <v>79.599999999999994</v>
      </c>
      <c r="F9" s="24" t="str">
        <f>IF(COUNTBLANK(N5:O5)=2,"Define Min or Max Specification :",IF(COUNTBLANK(N5)=1,"Upper Control Limit (UCL) :",IF(COUNTBLANK(O5)=1,"Lower Control Limit (LCL) :","Define Min or Max Specification :")))</f>
        <v>Lower Control Limit (LCL) :</v>
      </c>
      <c r="G9" s="27">
        <f>IF(COUNTBLANK(N5:O5)=2,"",IF(COUNTBLANK(O5)=1,G8-(3*G7),G8+(3*G7)))</f>
        <v>60.512656349478647</v>
      </c>
      <c r="J9" s="36"/>
      <c r="K9" s="36"/>
      <c r="L9" s="36"/>
      <c r="M9" s="36"/>
      <c r="N9" s="36"/>
      <c r="O9" s="36"/>
      <c r="P9" s="19"/>
      <c r="Q9" s="26">
        <f>G8</f>
        <v>78.5852</v>
      </c>
      <c r="R9" s="26">
        <f>G9</f>
        <v>60.512656349478647</v>
      </c>
      <c r="S9" s="26">
        <f>MAX(N$5:O$5)</f>
        <v>55</v>
      </c>
    </row>
    <row r="10" spans="1:19" s="18" customFormat="1" ht="12.75" customHeight="1" x14ac:dyDescent="0.15">
      <c r="A10" s="38">
        <v>44136</v>
      </c>
      <c r="B10" s="39">
        <v>83.73</v>
      </c>
      <c r="F10" s="16" t="s">
        <v>15</v>
      </c>
      <c r="G10" s="27">
        <f>(O7*3)</f>
        <v>3.9150880677473885</v>
      </c>
      <c r="I10" s="50" t="str">
        <f>IF(AND(COUNTBLANK(B9:B33)=0,O8&gt;=1.33),"PROCESS IS CAPABLE",IF(AND(COUNTBLANK(B9:B33)=0,O8&lt;=0.99),"PROCESS IS NOT CAPABLE",IF(AND(COUNTBLANK(B9:B33)=0,O8&gt;=1),"PROCESS IS CAPABLE-WITH TIGHT CONTROLS","")))</f>
        <v>PROCESS IS CAPABLE-WITH TIGHT CONTROLS</v>
      </c>
      <c r="J10" s="50"/>
      <c r="K10" s="50"/>
      <c r="L10" s="50"/>
      <c r="M10" s="50"/>
      <c r="N10" s="50"/>
      <c r="O10" s="50"/>
      <c r="P10" s="19"/>
      <c r="Q10" s="26">
        <f>Q9</f>
        <v>78.5852</v>
      </c>
      <c r="R10" s="26">
        <f t="shared" ref="R10:R25" si="0">R9</f>
        <v>60.512656349478647</v>
      </c>
      <c r="S10" s="26">
        <f t="shared" ref="S10:S33" si="1">MAX(N$5:O$5)</f>
        <v>55</v>
      </c>
    </row>
    <row r="11" spans="1:19" s="18" customFormat="1" ht="12.75" customHeight="1" x14ac:dyDescent="0.15">
      <c r="A11" s="38">
        <v>44166</v>
      </c>
      <c r="B11" s="39">
        <v>71.430000000000007</v>
      </c>
      <c r="I11" s="50"/>
      <c r="J11" s="50"/>
      <c r="K11" s="50"/>
      <c r="L11" s="50"/>
      <c r="M11" s="50"/>
      <c r="N11" s="50"/>
      <c r="O11" s="50"/>
      <c r="Q11" s="26">
        <f t="shared" ref="Q11:R26" si="2">Q10</f>
        <v>78.5852</v>
      </c>
      <c r="R11" s="26">
        <f t="shared" si="0"/>
        <v>60.512656349478647</v>
      </c>
      <c r="S11" s="26">
        <f t="shared" si="1"/>
        <v>55</v>
      </c>
    </row>
    <row r="12" spans="1:19" s="18" customFormat="1" x14ac:dyDescent="0.15">
      <c r="A12" s="38">
        <v>44197</v>
      </c>
      <c r="B12" s="39">
        <v>82.89</v>
      </c>
      <c r="Q12" s="26">
        <f t="shared" si="2"/>
        <v>78.5852</v>
      </c>
      <c r="R12" s="26">
        <f t="shared" si="0"/>
        <v>60.512656349478647</v>
      </c>
      <c r="S12" s="26">
        <f t="shared" si="1"/>
        <v>55</v>
      </c>
    </row>
    <row r="13" spans="1:19" s="18" customFormat="1" x14ac:dyDescent="0.15">
      <c r="A13" s="38">
        <v>44228</v>
      </c>
      <c r="B13" s="39">
        <v>60.14</v>
      </c>
      <c r="Q13" s="26">
        <f t="shared" si="2"/>
        <v>78.5852</v>
      </c>
      <c r="R13" s="26">
        <f t="shared" si="0"/>
        <v>60.512656349478647</v>
      </c>
      <c r="S13" s="26">
        <f t="shared" si="1"/>
        <v>55</v>
      </c>
    </row>
    <row r="14" spans="1:19" s="18" customFormat="1" x14ac:dyDescent="0.15">
      <c r="A14" s="38">
        <v>44256</v>
      </c>
      <c r="B14" s="39">
        <v>84.82</v>
      </c>
      <c r="Q14" s="26">
        <f t="shared" si="2"/>
        <v>78.5852</v>
      </c>
      <c r="R14" s="26">
        <f t="shared" si="0"/>
        <v>60.512656349478647</v>
      </c>
      <c r="S14" s="26">
        <f t="shared" si="1"/>
        <v>55</v>
      </c>
    </row>
    <row r="15" spans="1:19" s="18" customFormat="1" x14ac:dyDescent="0.15">
      <c r="A15" s="38">
        <v>44287</v>
      </c>
      <c r="B15" s="39">
        <v>73.790000000000006</v>
      </c>
      <c r="Q15" s="26">
        <f t="shared" si="2"/>
        <v>78.5852</v>
      </c>
      <c r="R15" s="26">
        <f t="shared" si="0"/>
        <v>60.512656349478647</v>
      </c>
      <c r="S15" s="26">
        <f t="shared" si="1"/>
        <v>55</v>
      </c>
    </row>
    <row r="16" spans="1:19" s="18" customFormat="1" x14ac:dyDescent="0.15">
      <c r="A16" s="38">
        <v>44317</v>
      </c>
      <c r="B16" s="39">
        <v>73.64</v>
      </c>
      <c r="Q16" s="26">
        <f t="shared" si="2"/>
        <v>78.5852</v>
      </c>
      <c r="R16" s="26">
        <f t="shared" si="0"/>
        <v>60.512656349478647</v>
      </c>
      <c r="S16" s="26">
        <f t="shared" si="1"/>
        <v>55</v>
      </c>
    </row>
    <row r="17" spans="1:19" s="18" customFormat="1" x14ac:dyDescent="0.15">
      <c r="A17" s="38">
        <v>44348</v>
      </c>
      <c r="B17" s="39">
        <v>74.430000000000007</v>
      </c>
      <c r="Q17" s="26">
        <f t="shared" si="2"/>
        <v>78.5852</v>
      </c>
      <c r="R17" s="26">
        <f t="shared" si="0"/>
        <v>60.512656349478647</v>
      </c>
      <c r="S17" s="26">
        <f t="shared" si="1"/>
        <v>55</v>
      </c>
    </row>
    <row r="18" spans="1:19" s="18" customFormat="1" x14ac:dyDescent="0.15">
      <c r="A18" s="38">
        <v>44378</v>
      </c>
      <c r="B18" s="39">
        <v>82.81</v>
      </c>
      <c r="Q18" s="26">
        <f t="shared" si="2"/>
        <v>78.5852</v>
      </c>
      <c r="R18" s="26">
        <f t="shared" si="0"/>
        <v>60.512656349478647</v>
      </c>
      <c r="S18" s="26">
        <f t="shared" si="1"/>
        <v>55</v>
      </c>
    </row>
    <row r="19" spans="1:19" s="18" customFormat="1" x14ac:dyDescent="0.15">
      <c r="A19" s="38">
        <v>44409</v>
      </c>
      <c r="B19" s="39">
        <v>77.5</v>
      </c>
      <c r="Q19" s="26">
        <f t="shared" si="2"/>
        <v>78.5852</v>
      </c>
      <c r="R19" s="26">
        <f t="shared" si="0"/>
        <v>60.512656349478647</v>
      </c>
      <c r="S19" s="26">
        <f t="shared" si="1"/>
        <v>55</v>
      </c>
    </row>
    <row r="20" spans="1:19" s="18" customFormat="1" x14ac:dyDescent="0.15">
      <c r="A20" s="38">
        <v>44440</v>
      </c>
      <c r="B20" s="39">
        <v>81.59</v>
      </c>
      <c r="Q20" s="26">
        <f t="shared" si="2"/>
        <v>78.5852</v>
      </c>
      <c r="R20" s="26">
        <f t="shared" si="0"/>
        <v>60.512656349478647</v>
      </c>
      <c r="S20" s="26">
        <f t="shared" si="1"/>
        <v>55</v>
      </c>
    </row>
    <row r="21" spans="1:19" s="18" customFormat="1" x14ac:dyDescent="0.15">
      <c r="A21" s="38">
        <v>44470</v>
      </c>
      <c r="B21" s="39">
        <v>81.2</v>
      </c>
      <c r="Q21" s="26">
        <f t="shared" si="2"/>
        <v>78.5852</v>
      </c>
      <c r="R21" s="26">
        <f t="shared" si="0"/>
        <v>60.512656349478647</v>
      </c>
      <c r="S21" s="26">
        <f t="shared" si="1"/>
        <v>55</v>
      </c>
    </row>
    <row r="22" spans="1:19" s="18" customFormat="1" x14ac:dyDescent="0.15">
      <c r="A22" s="38">
        <v>44501</v>
      </c>
      <c r="B22" s="39">
        <v>78.28</v>
      </c>
      <c r="Q22" s="26">
        <f t="shared" si="2"/>
        <v>78.5852</v>
      </c>
      <c r="R22" s="26">
        <f t="shared" si="0"/>
        <v>60.512656349478647</v>
      </c>
      <c r="S22" s="26">
        <f t="shared" si="1"/>
        <v>55</v>
      </c>
    </row>
    <row r="23" spans="1:19" s="18" customFormat="1" x14ac:dyDescent="0.15">
      <c r="A23" s="38">
        <v>44531</v>
      </c>
      <c r="B23" s="39">
        <v>81.88</v>
      </c>
      <c r="Q23" s="26">
        <f t="shared" si="2"/>
        <v>78.5852</v>
      </c>
      <c r="R23" s="26">
        <f t="shared" si="0"/>
        <v>60.512656349478647</v>
      </c>
      <c r="S23" s="26">
        <f t="shared" si="1"/>
        <v>55</v>
      </c>
    </row>
    <row r="24" spans="1:19" s="18" customFormat="1" x14ac:dyDescent="0.15">
      <c r="A24" s="38">
        <v>44562</v>
      </c>
      <c r="B24" s="39">
        <v>83.45</v>
      </c>
      <c r="Q24" s="26">
        <f t="shared" si="2"/>
        <v>78.5852</v>
      </c>
      <c r="R24" s="26">
        <f t="shared" si="0"/>
        <v>60.512656349478647</v>
      </c>
      <c r="S24" s="26">
        <f t="shared" si="1"/>
        <v>55</v>
      </c>
    </row>
    <row r="25" spans="1:19" s="18" customFormat="1" x14ac:dyDescent="0.15">
      <c r="A25" s="38">
        <v>44593</v>
      </c>
      <c r="B25" s="39">
        <v>75.47</v>
      </c>
      <c r="Q25" s="26">
        <f t="shared" si="2"/>
        <v>78.5852</v>
      </c>
      <c r="R25" s="26">
        <f t="shared" si="0"/>
        <v>60.512656349478647</v>
      </c>
      <c r="S25" s="26">
        <f t="shared" si="1"/>
        <v>55</v>
      </c>
    </row>
    <row r="26" spans="1:19" s="18" customFormat="1" x14ac:dyDescent="0.15">
      <c r="A26" s="38">
        <v>44621</v>
      </c>
      <c r="B26" s="39">
        <v>72.61</v>
      </c>
      <c r="Q26" s="26">
        <f t="shared" si="2"/>
        <v>78.5852</v>
      </c>
      <c r="R26" s="26">
        <f t="shared" si="2"/>
        <v>60.512656349478647</v>
      </c>
      <c r="S26" s="26">
        <f t="shared" si="1"/>
        <v>55</v>
      </c>
    </row>
    <row r="27" spans="1:19" s="18" customFormat="1" x14ac:dyDescent="0.15">
      <c r="A27" s="38">
        <v>44652</v>
      </c>
      <c r="B27" s="39">
        <v>75.91</v>
      </c>
      <c r="Q27" s="26">
        <f t="shared" ref="Q27:R33" si="3">Q26</f>
        <v>78.5852</v>
      </c>
      <c r="R27" s="26">
        <f t="shared" si="3"/>
        <v>60.512656349478647</v>
      </c>
      <c r="S27" s="26">
        <f t="shared" si="1"/>
        <v>55</v>
      </c>
    </row>
    <row r="28" spans="1:19" s="18" customFormat="1" x14ac:dyDescent="0.15">
      <c r="A28" s="38">
        <v>44682</v>
      </c>
      <c r="B28" s="39">
        <v>75</v>
      </c>
      <c r="Q28" s="26">
        <f t="shared" si="3"/>
        <v>78.5852</v>
      </c>
      <c r="R28" s="26">
        <f t="shared" si="3"/>
        <v>60.512656349478647</v>
      </c>
      <c r="S28" s="26">
        <f t="shared" si="1"/>
        <v>55</v>
      </c>
    </row>
    <row r="29" spans="1:19" s="18" customFormat="1" x14ac:dyDescent="0.15">
      <c r="A29" s="38">
        <v>44713</v>
      </c>
      <c r="B29" s="39">
        <v>82.87</v>
      </c>
      <c r="Q29" s="26">
        <f t="shared" si="3"/>
        <v>78.5852</v>
      </c>
      <c r="R29" s="26">
        <f t="shared" si="3"/>
        <v>60.512656349478647</v>
      </c>
      <c r="S29" s="26">
        <f t="shared" si="1"/>
        <v>55</v>
      </c>
    </row>
    <row r="30" spans="1:19" s="18" customFormat="1" x14ac:dyDescent="0.15">
      <c r="A30" s="38">
        <v>44743</v>
      </c>
      <c r="B30" s="39">
        <v>82.41</v>
      </c>
      <c r="Q30" s="26">
        <f t="shared" si="3"/>
        <v>78.5852</v>
      </c>
      <c r="R30" s="26">
        <f t="shared" si="3"/>
        <v>60.512656349478647</v>
      </c>
      <c r="S30" s="26">
        <f t="shared" si="1"/>
        <v>55</v>
      </c>
    </row>
    <row r="31" spans="1:19" s="18" customFormat="1" x14ac:dyDescent="0.15">
      <c r="A31" s="38">
        <v>44774</v>
      </c>
      <c r="B31" s="39">
        <v>80.34</v>
      </c>
      <c r="Q31" s="26">
        <f t="shared" si="3"/>
        <v>78.5852</v>
      </c>
      <c r="R31" s="26">
        <f t="shared" si="3"/>
        <v>60.512656349478647</v>
      </c>
      <c r="S31" s="26">
        <f t="shared" si="1"/>
        <v>55</v>
      </c>
    </row>
    <row r="32" spans="1:19" s="18" customFormat="1" x14ac:dyDescent="0.15">
      <c r="A32" s="38">
        <v>44805</v>
      </c>
      <c r="B32" s="39">
        <v>77.680000000000007</v>
      </c>
      <c r="Q32" s="26">
        <f t="shared" si="3"/>
        <v>78.5852</v>
      </c>
      <c r="R32" s="26">
        <f t="shared" si="3"/>
        <v>60.512656349478647</v>
      </c>
      <c r="S32" s="26">
        <f t="shared" si="1"/>
        <v>55</v>
      </c>
    </row>
    <row r="33" spans="1:19" s="18" customFormat="1" x14ac:dyDescent="0.15">
      <c r="A33" s="38">
        <v>44835</v>
      </c>
      <c r="B33" s="39">
        <v>91.16</v>
      </c>
      <c r="Q33" s="26">
        <f t="shared" si="3"/>
        <v>78.5852</v>
      </c>
      <c r="R33" s="26">
        <f t="shared" si="3"/>
        <v>60.512656349478647</v>
      </c>
      <c r="S33" s="26">
        <f t="shared" si="1"/>
        <v>55</v>
      </c>
    </row>
    <row r="34" spans="1:19" s="4" customFormat="1" ht="14" x14ac:dyDescent="0.15">
      <c r="A34" s="3"/>
      <c r="J34" s="3"/>
      <c r="K34" s="3"/>
      <c r="L34" s="3"/>
      <c r="M34" s="3"/>
    </row>
    <row r="35" spans="1:19" s="4" customFormat="1" ht="14" x14ac:dyDescent="0.15">
      <c r="A35" s="3"/>
      <c r="J35" s="3"/>
      <c r="K35" s="3"/>
      <c r="L35" s="3"/>
      <c r="M35" s="3"/>
    </row>
    <row r="36" spans="1:19" s="4" customFormat="1" ht="14" x14ac:dyDescent="0.15">
      <c r="A36" s="3"/>
      <c r="J36" s="3"/>
      <c r="K36" s="3"/>
      <c r="L36" s="3"/>
      <c r="M36" s="3"/>
    </row>
    <row r="37" spans="1:19" s="4" customFormat="1" ht="14" x14ac:dyDescent="0.15">
      <c r="A37" s="3"/>
      <c r="J37" s="3"/>
      <c r="K37" s="3"/>
      <c r="L37" s="3"/>
      <c r="M37" s="3"/>
    </row>
    <row r="38" spans="1:19" s="4" customFormat="1" ht="14" x14ac:dyDescent="0.15">
      <c r="A38" s="3"/>
      <c r="J38" s="3"/>
      <c r="K38" s="3"/>
      <c r="L38" s="3"/>
      <c r="M38" s="3"/>
    </row>
    <row r="39" spans="1:19" s="4" customFormat="1" ht="14" x14ac:dyDescent="0.15">
      <c r="A39" s="3"/>
      <c r="J39" s="3"/>
      <c r="K39" s="3"/>
      <c r="L39" s="3"/>
      <c r="M39" s="3"/>
    </row>
    <row r="40" spans="1:19" s="4" customFormat="1" ht="14" x14ac:dyDescent="0.15">
      <c r="A40" s="3"/>
      <c r="J40" s="3"/>
      <c r="K40" s="3"/>
      <c r="L40" s="3"/>
      <c r="M40" s="3"/>
    </row>
    <row r="41" spans="1:19" s="4" customFormat="1" ht="14" x14ac:dyDescent="0.15">
      <c r="A41" s="3"/>
      <c r="J41" s="3"/>
      <c r="K41" s="3"/>
      <c r="L41" s="3"/>
      <c r="M41" s="3"/>
    </row>
    <row r="42" spans="1:19" s="4" customFormat="1" ht="14" x14ac:dyDescent="0.15">
      <c r="A42" s="3"/>
      <c r="J42" s="3"/>
      <c r="K42" s="3"/>
      <c r="L42" s="3"/>
      <c r="M42" s="3"/>
    </row>
    <row r="43" spans="1:19" s="4" customFormat="1" ht="14" x14ac:dyDescent="0.15">
      <c r="A43" s="3"/>
      <c r="J43" s="3"/>
      <c r="K43" s="3"/>
      <c r="L43" s="3"/>
      <c r="M43" s="3"/>
    </row>
    <row r="44" spans="1:19" s="4" customFormat="1" ht="14" x14ac:dyDescent="0.15">
      <c r="A44" s="3"/>
      <c r="J44" s="3"/>
      <c r="K44" s="3"/>
      <c r="L44" s="3"/>
      <c r="M44" s="3"/>
    </row>
    <row r="45" spans="1:19" s="2" customFormat="1" ht="16" x14ac:dyDescent="0.2">
      <c r="A45" s="20"/>
      <c r="J45" s="20"/>
      <c r="K45" s="20"/>
      <c r="L45" s="20"/>
      <c r="M45" s="20"/>
    </row>
    <row r="46" spans="1:19" s="2" customFormat="1" ht="16" x14ac:dyDescent="0.2">
      <c r="A46" s="20"/>
      <c r="J46" s="20"/>
      <c r="K46" s="20"/>
      <c r="L46" s="20"/>
      <c r="M46" s="20"/>
    </row>
    <row r="47" spans="1:19" s="2" customFormat="1" ht="16" x14ac:dyDescent="0.2">
      <c r="A47" s="20"/>
      <c r="J47" s="20"/>
      <c r="K47" s="20"/>
      <c r="L47" s="20"/>
      <c r="M47" s="20"/>
    </row>
    <row r="48" spans="1:19" s="2" customFormat="1" ht="16" x14ac:dyDescent="0.2">
      <c r="A48" s="20"/>
      <c r="J48" s="20"/>
      <c r="K48" s="20"/>
      <c r="L48" s="20"/>
      <c r="M48" s="20"/>
    </row>
    <row r="49" spans="1:13" s="2" customFormat="1" ht="16" x14ac:dyDescent="0.2">
      <c r="A49" s="20"/>
      <c r="J49" s="20"/>
      <c r="K49" s="20"/>
      <c r="L49" s="20"/>
      <c r="M49" s="20"/>
    </row>
    <row r="50" spans="1:13" s="2" customFormat="1" ht="16" x14ac:dyDescent="0.2">
      <c r="A50" s="20"/>
      <c r="J50" s="20"/>
      <c r="K50" s="20"/>
      <c r="L50" s="20"/>
      <c r="M50" s="20"/>
    </row>
    <row r="51" spans="1:13" s="2" customFormat="1" ht="16" x14ac:dyDescent="0.2">
      <c r="A51" s="20"/>
      <c r="J51" s="20"/>
      <c r="K51" s="20"/>
      <c r="L51" s="20"/>
      <c r="M51" s="20"/>
    </row>
    <row r="52" spans="1:13" s="2" customFormat="1" ht="16" x14ac:dyDescent="0.2">
      <c r="A52" s="20"/>
      <c r="J52" s="20"/>
      <c r="K52" s="20"/>
      <c r="L52" s="20"/>
      <c r="M52" s="20"/>
    </row>
    <row r="53" spans="1:13" s="2" customFormat="1" ht="16" x14ac:dyDescent="0.2">
      <c r="A53" s="20"/>
      <c r="J53" s="20"/>
      <c r="K53" s="20"/>
      <c r="L53" s="20"/>
      <c r="M53" s="20"/>
    </row>
    <row r="54" spans="1:13" s="2" customFormat="1" ht="16" x14ac:dyDescent="0.2">
      <c r="A54" s="20"/>
      <c r="J54" s="20"/>
      <c r="K54" s="20"/>
      <c r="L54" s="20"/>
      <c r="M54" s="20"/>
    </row>
    <row r="55" spans="1:13" s="2" customFormat="1" ht="16" x14ac:dyDescent="0.2">
      <c r="A55" s="20"/>
      <c r="J55" s="20"/>
      <c r="K55" s="20"/>
      <c r="L55" s="20"/>
      <c r="M55" s="20"/>
    </row>
    <row r="56" spans="1:13" s="2" customFormat="1" ht="16" x14ac:dyDescent="0.2">
      <c r="A56" s="20"/>
      <c r="J56" s="20"/>
      <c r="K56" s="20"/>
      <c r="L56" s="20"/>
      <c r="M56" s="20"/>
    </row>
    <row r="57" spans="1:13" s="2" customFormat="1" ht="16" x14ac:dyDescent="0.2">
      <c r="A57" s="20"/>
      <c r="J57" s="20"/>
      <c r="K57" s="20"/>
      <c r="L57" s="20"/>
      <c r="M57" s="20"/>
    </row>
    <row r="58" spans="1:13" s="2" customFormat="1" ht="16" x14ac:dyDescent="0.2">
      <c r="A58" s="20"/>
      <c r="J58" s="20"/>
      <c r="K58" s="20"/>
      <c r="L58" s="20"/>
      <c r="M58" s="20"/>
    </row>
    <row r="59" spans="1:13" s="2" customFormat="1" ht="16" x14ac:dyDescent="0.2">
      <c r="A59" s="20"/>
      <c r="J59" s="20"/>
      <c r="K59" s="20"/>
      <c r="L59" s="20"/>
      <c r="M59" s="20"/>
    </row>
    <row r="60" spans="1:13" s="2" customFormat="1" ht="16" x14ac:dyDescent="0.2">
      <c r="A60" s="20"/>
      <c r="J60" s="20"/>
      <c r="K60" s="20"/>
      <c r="L60" s="20"/>
      <c r="M60" s="20"/>
    </row>
  </sheetData>
  <mergeCells count="7">
    <mergeCell ref="A7:B7"/>
    <mergeCell ref="I10:O11"/>
    <mergeCell ref="G3:L3"/>
    <mergeCell ref="G4:L4"/>
    <mergeCell ref="I1:O1"/>
    <mergeCell ref="N3:O3"/>
    <mergeCell ref="C5:G5"/>
  </mergeCells>
  <conditionalFormatting sqref="I10">
    <cfRule type="expression" dxfId="4" priority="1" stopIfTrue="1">
      <formula>$O$8&gt;=1.33</formula>
    </cfRule>
  </conditionalFormatting>
  <printOptions horizontalCentered="1"/>
  <pageMargins left="0.78740157480314965" right="0.78740157480314965" top="0.59055118110236227" bottom="0.78740157480314965" header="0.51181102362204722" footer="0.51181102362204722"/>
  <pageSetup paperSize="9" scale="95" orientation="landscape" horizontalDpi="4294967293" verticalDpi="1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0"/>
  <sheetViews>
    <sheetView zoomScale="150" zoomScaleNormal="150" workbookViewId="0">
      <selection activeCell="C9" sqref="C9"/>
    </sheetView>
  </sheetViews>
  <sheetFormatPr baseColWidth="10" defaultColWidth="9.1640625" defaultRowHeight="13" x14ac:dyDescent="0.15"/>
  <cols>
    <col min="1" max="1" width="8.6640625" style="21" customWidth="1"/>
    <col min="2" max="2" width="10" customWidth="1"/>
    <col min="3" max="3" width="9.1640625" customWidth="1"/>
    <col min="4" max="4" width="8.5" customWidth="1"/>
    <col min="5" max="6" width="9.1640625" customWidth="1"/>
    <col min="7" max="7" width="8.83203125" customWidth="1"/>
    <col min="8" max="8" width="1.5" customWidth="1"/>
    <col min="9" max="9" width="9.1640625" customWidth="1"/>
    <col min="10" max="10" width="9.5" style="21" customWidth="1"/>
    <col min="11" max="11" width="8.83203125" style="21" customWidth="1"/>
    <col min="12" max="12" width="13.5" style="21" customWidth="1"/>
    <col min="13" max="13" width="10.83203125" style="21" customWidth="1"/>
    <col min="14" max="15" width="9.5" customWidth="1"/>
    <col min="16" max="16" width="9.33203125" customWidth="1"/>
  </cols>
  <sheetData>
    <row r="1" spans="1:19" s="2" customFormat="1" ht="30" customHeight="1" x14ac:dyDescent="0.2">
      <c r="A1" s="40"/>
      <c r="B1" s="40"/>
      <c r="C1" s="40"/>
      <c r="D1" s="40"/>
      <c r="E1" s="40"/>
      <c r="F1" s="40"/>
      <c r="G1" s="40"/>
      <c r="H1" s="40"/>
      <c r="I1" s="53" t="s">
        <v>10</v>
      </c>
      <c r="J1" s="54"/>
      <c r="K1" s="54"/>
      <c r="L1" s="54"/>
      <c r="M1" s="54"/>
      <c r="N1" s="54"/>
      <c r="O1" s="54"/>
    </row>
    <row r="2" spans="1:19" s="4" customFormat="1" ht="13" customHeight="1" x14ac:dyDescent="0.15">
      <c r="A2" s="3"/>
      <c r="J2" s="3"/>
      <c r="K2" s="3"/>
      <c r="L2" s="3"/>
      <c r="M2" s="3"/>
    </row>
    <row r="3" spans="1:19" s="8" customFormat="1" x14ac:dyDescent="0.15">
      <c r="A3" s="5"/>
      <c r="B3" s="6"/>
      <c r="C3" s="37"/>
      <c r="D3" s="37"/>
      <c r="E3" s="37"/>
      <c r="F3" s="6" t="s">
        <v>9</v>
      </c>
      <c r="G3" s="51" t="s">
        <v>28</v>
      </c>
      <c r="H3" s="52"/>
      <c r="I3" s="52"/>
      <c r="J3" s="52"/>
      <c r="K3" s="52"/>
      <c r="L3" s="52"/>
      <c r="M3" s="7"/>
      <c r="N3" s="55" t="s">
        <v>13</v>
      </c>
      <c r="O3" s="56"/>
      <c r="P3" s="10"/>
    </row>
    <row r="4" spans="1:19" s="8" customFormat="1" x14ac:dyDescent="0.15">
      <c r="A4" s="11"/>
      <c r="B4" s="6"/>
      <c r="C4" s="37"/>
      <c r="D4" s="37"/>
      <c r="E4" s="37"/>
      <c r="F4" s="6" t="s">
        <v>14</v>
      </c>
      <c r="G4" s="58" t="s">
        <v>12</v>
      </c>
      <c r="H4" s="52"/>
      <c r="I4" s="52"/>
      <c r="J4" s="52"/>
      <c r="K4" s="52"/>
      <c r="L4" s="52"/>
      <c r="M4" s="7"/>
      <c r="N4" s="9" t="s">
        <v>3</v>
      </c>
      <c r="O4" s="9" t="s">
        <v>4</v>
      </c>
    </row>
    <row r="5" spans="1:19" s="13" customFormat="1" x14ac:dyDescent="0.15">
      <c r="A5" s="11"/>
      <c r="B5" s="6"/>
      <c r="C5" s="57"/>
      <c r="D5" s="57"/>
      <c r="E5" s="57"/>
      <c r="F5" s="57"/>
      <c r="G5" s="57"/>
      <c r="H5" s="7"/>
      <c r="I5" s="8"/>
      <c r="J5" s="6"/>
      <c r="K5" s="22"/>
      <c r="L5" s="23"/>
      <c r="M5" s="12"/>
      <c r="N5" s="1"/>
      <c r="O5" s="1">
        <v>2</v>
      </c>
    </row>
    <row r="6" spans="1:19" s="13" customFormat="1" ht="7" customHeight="1" x14ac:dyDescent="0.15">
      <c r="A6" s="14"/>
      <c r="J6" s="14"/>
      <c r="K6" s="14"/>
      <c r="L6" s="14"/>
      <c r="M6" s="14"/>
    </row>
    <row r="7" spans="1:19" s="13" customFormat="1" x14ac:dyDescent="0.15">
      <c r="A7" s="49" t="s">
        <v>0</v>
      </c>
      <c r="B7" s="49"/>
      <c r="F7" s="16" t="s">
        <v>1</v>
      </c>
      <c r="G7" s="27">
        <f>STDEV(B9:B33)</f>
        <v>0.29348286031909299</v>
      </c>
      <c r="I7" s="34"/>
      <c r="J7" s="35"/>
      <c r="K7" s="35"/>
      <c r="L7" s="35"/>
      <c r="M7" s="35"/>
      <c r="N7" s="28" t="str">
        <f>IF(COUNTBLANK(N5:O5)=2,"Define Min or Max Specification :",IF(COUNTBLANK(N5)=1,"Short-term Capability (Cpu) :",IF(COUNTBLANK(O5)=1,"Short-term Capability (Cpl) :","Define Min or Max Specification :")))</f>
        <v>Short-term Capability (Cpu) :</v>
      </c>
      <c r="O7" s="29">
        <f>IF(COUNTBLANK(N5:O5)=2,"",IF(COUNTBLANK(O5)=1,(G8-N5)/(3*G7),IF(COUNTBLANK(P5)=1,(O5-G8)/(3*G7),"")))</f>
        <v>1.8785525279033259</v>
      </c>
    </row>
    <row r="8" spans="1:19" s="18" customFormat="1" x14ac:dyDescent="0.15">
      <c r="A8" s="15" t="s">
        <v>8</v>
      </c>
      <c r="B8" s="15" t="s">
        <v>5</v>
      </c>
      <c r="C8" s="13"/>
      <c r="D8" s="13"/>
      <c r="E8" s="13"/>
      <c r="F8" s="17" t="s">
        <v>2</v>
      </c>
      <c r="G8" s="27">
        <f>AVERAGE(B9:B33)</f>
        <v>0.34603109255380748</v>
      </c>
      <c r="I8" s="30"/>
      <c r="J8" s="31"/>
      <c r="K8" s="31"/>
      <c r="L8" s="31"/>
      <c r="M8" s="31"/>
      <c r="N8" s="32" t="s">
        <v>7</v>
      </c>
      <c r="O8" s="33">
        <f>O7</f>
        <v>1.8785525279033259</v>
      </c>
      <c r="P8" s="8"/>
      <c r="Q8" s="25" t="s">
        <v>6</v>
      </c>
      <c r="R8" s="25" t="str">
        <f>IF(COUNTBLANK(N5:O5)=2,"",IF(COUNTBLANK(N5)=1,"UCL",IF(COUNTBLANK(O5)=1,"LCL","")))</f>
        <v>UCL</v>
      </c>
      <c r="S8" s="25" t="str">
        <f>IF(COUNTBLANK(N5:O5)=2,"",IF(COUNTBLANK(N5)=1,"USL",IF(COUNTBLANK(O5)=1,"LSL","")))</f>
        <v>USL</v>
      </c>
    </row>
    <row r="9" spans="1:19" s="18" customFormat="1" ht="12.75" customHeight="1" x14ac:dyDescent="0.15">
      <c r="A9" s="38">
        <v>44105</v>
      </c>
      <c r="B9" s="39">
        <v>0</v>
      </c>
      <c r="F9" s="24" t="str">
        <f>IF(COUNTBLANK(N5:O5)=2,"Define Min or Max Specification :",IF(COUNTBLANK(N5)=1,"Upper Control Limit (UCL) :",IF(COUNTBLANK(O5)=1,"Lower Control Limit (LCL) :","Define Min or Max Specification :")))</f>
        <v>Upper Control Limit (UCL) :</v>
      </c>
      <c r="G9" s="27">
        <f>IF(COUNTBLANK(N5:O5)=2,"",IF(COUNTBLANK(O5)=1,G8-(3*G7),G8+(3*G7)))</f>
        <v>1.2264796735110863</v>
      </c>
      <c r="J9" s="36"/>
      <c r="K9" s="36"/>
      <c r="L9" s="36"/>
      <c r="M9" s="36"/>
      <c r="N9" s="36"/>
      <c r="O9" s="36"/>
      <c r="P9" s="19"/>
      <c r="Q9" s="26">
        <f>G8</f>
        <v>0.34603109255380748</v>
      </c>
      <c r="R9" s="26">
        <f>G9</f>
        <v>1.2264796735110863</v>
      </c>
      <c r="S9" s="26">
        <f>MAX(N$5:O$5)</f>
        <v>2</v>
      </c>
    </row>
    <row r="10" spans="1:19" s="18" customFormat="1" ht="12.75" customHeight="1" x14ac:dyDescent="0.15">
      <c r="A10" s="38">
        <v>44136</v>
      </c>
      <c r="B10" s="39">
        <v>0</v>
      </c>
      <c r="F10" s="48" t="s">
        <v>15</v>
      </c>
      <c r="G10" s="27">
        <f>(O7*3)</f>
        <v>5.6356575837099783</v>
      </c>
      <c r="I10" s="50" t="str">
        <f>IF(AND(COUNTBLANK(B9:B33)=0,O8&gt;=1.33),"PROCESS IS CAPABLE",IF(AND(COUNTBLANK(B9:B33)=0,O8&lt;=0.99),"PROCESS IS NOT CAPABLE",IF(AND(COUNTBLANK(B9:B33)=0,O8&gt;=1),"PROCESS IS CAPABLE-WITH TIGHT CONTROLS","")))</f>
        <v>PROCESS IS CAPABLE</v>
      </c>
      <c r="J10" s="50"/>
      <c r="K10" s="50"/>
      <c r="L10" s="50"/>
      <c r="M10" s="50"/>
      <c r="N10" s="50"/>
      <c r="O10" s="50"/>
      <c r="P10" s="19"/>
      <c r="Q10" s="26">
        <f>Q9</f>
        <v>0.34603109255380748</v>
      </c>
      <c r="R10" s="26">
        <f t="shared" ref="R10:R25" si="0">R9</f>
        <v>1.2264796735110863</v>
      </c>
      <c r="S10" s="26">
        <f t="shared" ref="S10:S33" si="1">MAX(N$5:O$5)</f>
        <v>2</v>
      </c>
    </row>
    <row r="11" spans="1:19" s="18" customFormat="1" ht="12.75" customHeight="1" x14ac:dyDescent="0.15">
      <c r="A11" s="38">
        <v>44166</v>
      </c>
      <c r="B11" s="39">
        <v>0</v>
      </c>
      <c r="I11" s="50"/>
      <c r="J11" s="50"/>
      <c r="K11" s="50"/>
      <c r="L11" s="50"/>
      <c r="M11" s="50"/>
      <c r="N11" s="50"/>
      <c r="O11" s="50"/>
      <c r="Q11" s="26">
        <f t="shared" ref="Q11:R26" si="2">Q10</f>
        <v>0.34603109255380748</v>
      </c>
      <c r="R11" s="26">
        <f t="shared" si="0"/>
        <v>1.2264796735110863</v>
      </c>
      <c r="S11" s="26">
        <f t="shared" si="1"/>
        <v>2</v>
      </c>
    </row>
    <row r="12" spans="1:19" s="18" customFormat="1" x14ac:dyDescent="0.15">
      <c r="A12" s="38">
        <v>44197</v>
      </c>
      <c r="B12" s="39">
        <v>0.51</v>
      </c>
      <c r="Q12" s="26">
        <f t="shared" si="2"/>
        <v>0.34603109255380748</v>
      </c>
      <c r="R12" s="26">
        <f t="shared" si="0"/>
        <v>1.2264796735110863</v>
      </c>
      <c r="S12" s="26">
        <f t="shared" si="1"/>
        <v>2</v>
      </c>
    </row>
    <row r="13" spans="1:19" s="18" customFormat="1" x14ac:dyDescent="0.15">
      <c r="A13" s="38">
        <v>44228</v>
      </c>
      <c r="B13" s="39">
        <v>0</v>
      </c>
      <c r="Q13" s="26">
        <f t="shared" si="2"/>
        <v>0.34603109255380748</v>
      </c>
      <c r="R13" s="26">
        <f t="shared" si="0"/>
        <v>1.2264796735110863</v>
      </c>
      <c r="S13" s="26">
        <f t="shared" si="1"/>
        <v>2</v>
      </c>
    </row>
    <row r="14" spans="1:19" s="18" customFormat="1" x14ac:dyDescent="0.15">
      <c r="A14" s="38">
        <v>44256</v>
      </c>
      <c r="B14" s="39">
        <v>0.54</v>
      </c>
      <c r="Q14" s="26">
        <f t="shared" si="2"/>
        <v>0.34603109255380748</v>
      </c>
      <c r="R14" s="26">
        <f t="shared" si="0"/>
        <v>1.2264796735110863</v>
      </c>
      <c r="S14" s="26">
        <f t="shared" si="1"/>
        <v>2</v>
      </c>
    </row>
    <row r="15" spans="1:19" s="18" customFormat="1" x14ac:dyDescent="0.15">
      <c r="A15" s="38">
        <v>44287</v>
      </c>
      <c r="B15" s="39">
        <v>0</v>
      </c>
      <c r="Q15" s="26">
        <f t="shared" si="2"/>
        <v>0.34603109255380748</v>
      </c>
      <c r="R15" s="26">
        <f t="shared" si="0"/>
        <v>1.2264796735110863</v>
      </c>
      <c r="S15" s="26">
        <f t="shared" si="1"/>
        <v>2</v>
      </c>
    </row>
    <row r="16" spans="1:19" s="18" customFormat="1" x14ac:dyDescent="0.15">
      <c r="A16" s="38">
        <v>44317</v>
      </c>
      <c r="B16" s="39">
        <v>0.26</v>
      </c>
      <c r="Q16" s="26">
        <f t="shared" si="2"/>
        <v>0.34603109255380748</v>
      </c>
      <c r="R16" s="26">
        <f t="shared" si="0"/>
        <v>1.2264796735110863</v>
      </c>
      <c r="S16" s="26">
        <f t="shared" si="1"/>
        <v>2</v>
      </c>
    </row>
    <row r="17" spans="1:19" s="18" customFormat="1" x14ac:dyDescent="0.15">
      <c r="A17" s="38">
        <v>44348</v>
      </c>
      <c r="B17" s="39">
        <v>0.41</v>
      </c>
      <c r="Q17" s="26">
        <f t="shared" si="2"/>
        <v>0.34603109255380748</v>
      </c>
      <c r="R17" s="26">
        <f t="shared" si="0"/>
        <v>1.2264796735110863</v>
      </c>
      <c r="S17" s="26">
        <f t="shared" si="1"/>
        <v>2</v>
      </c>
    </row>
    <row r="18" spans="1:19" s="18" customFormat="1" x14ac:dyDescent="0.15">
      <c r="A18" s="38">
        <v>44378</v>
      </c>
      <c r="B18" s="39">
        <v>0.21</v>
      </c>
      <c r="Q18" s="26">
        <f t="shared" si="2"/>
        <v>0.34603109255380748</v>
      </c>
      <c r="R18" s="26">
        <f t="shared" si="0"/>
        <v>1.2264796735110863</v>
      </c>
      <c r="S18" s="26">
        <f t="shared" si="1"/>
        <v>2</v>
      </c>
    </row>
    <row r="19" spans="1:19" s="18" customFormat="1" x14ac:dyDescent="0.15">
      <c r="A19" s="38">
        <v>44409</v>
      </c>
      <c r="B19" s="39">
        <v>0</v>
      </c>
      <c r="Q19" s="26">
        <f t="shared" si="2"/>
        <v>0.34603109255380748</v>
      </c>
      <c r="R19" s="26">
        <f t="shared" si="0"/>
        <v>1.2264796735110863</v>
      </c>
      <c r="S19" s="26">
        <f t="shared" si="1"/>
        <v>2</v>
      </c>
    </row>
    <row r="20" spans="1:19" s="18" customFormat="1" x14ac:dyDescent="0.15">
      <c r="A20" s="38">
        <v>44440</v>
      </c>
      <c r="B20" s="39">
        <v>0.53</v>
      </c>
      <c r="Q20" s="26">
        <f t="shared" si="2"/>
        <v>0.34603109255380748</v>
      </c>
      <c r="R20" s="26">
        <f t="shared" si="0"/>
        <v>1.2264796735110863</v>
      </c>
      <c r="S20" s="26">
        <f t="shared" si="1"/>
        <v>2</v>
      </c>
    </row>
    <row r="21" spans="1:19" s="18" customFormat="1" x14ac:dyDescent="0.15">
      <c r="A21" s="38">
        <v>44470</v>
      </c>
      <c r="B21" s="39">
        <v>0.33</v>
      </c>
      <c r="Q21" s="26">
        <f t="shared" si="2"/>
        <v>0.34603109255380748</v>
      </c>
      <c r="R21" s="26">
        <f t="shared" si="0"/>
        <v>1.2264796735110863</v>
      </c>
      <c r="S21" s="26">
        <f t="shared" si="1"/>
        <v>2</v>
      </c>
    </row>
    <row r="22" spans="1:19" s="18" customFormat="1" x14ac:dyDescent="0.15">
      <c r="A22" s="38">
        <v>44501</v>
      </c>
      <c r="B22" s="39">
        <v>0.47021943573667713</v>
      </c>
      <c r="Q22" s="26">
        <f t="shared" si="2"/>
        <v>0.34603109255380748</v>
      </c>
      <c r="R22" s="26">
        <f t="shared" si="0"/>
        <v>1.2264796735110863</v>
      </c>
      <c r="S22" s="26">
        <f t="shared" si="1"/>
        <v>2</v>
      </c>
    </row>
    <row r="23" spans="1:19" s="18" customFormat="1" x14ac:dyDescent="0.15">
      <c r="A23" s="38">
        <v>44531</v>
      </c>
      <c r="B23" s="39">
        <v>0.1736111111111111</v>
      </c>
      <c r="Q23" s="26">
        <f t="shared" si="2"/>
        <v>0.34603109255380748</v>
      </c>
      <c r="R23" s="26">
        <f t="shared" si="0"/>
        <v>1.2264796735110863</v>
      </c>
      <c r="S23" s="26">
        <f t="shared" si="1"/>
        <v>2</v>
      </c>
    </row>
    <row r="24" spans="1:19" s="18" customFormat="1" x14ac:dyDescent="0.15">
      <c r="A24" s="38">
        <v>44562</v>
      </c>
      <c r="B24" s="39">
        <v>0.39525691699604742</v>
      </c>
      <c r="Q24" s="26">
        <f t="shared" si="2"/>
        <v>0.34603109255380748</v>
      </c>
      <c r="R24" s="26">
        <f t="shared" si="0"/>
        <v>1.2264796735110863</v>
      </c>
      <c r="S24" s="26">
        <f t="shared" si="1"/>
        <v>2</v>
      </c>
    </row>
    <row r="25" spans="1:19" s="18" customFormat="1" x14ac:dyDescent="0.15">
      <c r="A25" s="38">
        <v>44593</v>
      </c>
      <c r="B25" s="39">
        <v>1.2024048096192386</v>
      </c>
      <c r="Q25" s="26">
        <f t="shared" si="2"/>
        <v>0.34603109255380748</v>
      </c>
      <c r="R25" s="26">
        <f t="shared" si="0"/>
        <v>1.2264796735110863</v>
      </c>
      <c r="S25" s="26">
        <f t="shared" si="1"/>
        <v>2</v>
      </c>
    </row>
    <row r="26" spans="1:19" s="18" customFormat="1" x14ac:dyDescent="0.15">
      <c r="A26" s="38">
        <v>44621</v>
      </c>
      <c r="B26" s="39">
        <v>0.47318611987381703</v>
      </c>
      <c r="Q26" s="26">
        <f t="shared" si="2"/>
        <v>0.34603109255380748</v>
      </c>
      <c r="R26" s="26">
        <f t="shared" si="2"/>
        <v>1.2264796735110863</v>
      </c>
      <c r="S26" s="26">
        <f t="shared" si="1"/>
        <v>2</v>
      </c>
    </row>
    <row r="27" spans="1:19" s="18" customFormat="1" x14ac:dyDescent="0.15">
      <c r="A27" s="38">
        <v>44652</v>
      </c>
      <c r="B27" s="39">
        <v>0.33112582781456956</v>
      </c>
      <c r="Q27" s="26">
        <f t="shared" ref="Q27:R33" si="3">Q26</f>
        <v>0.34603109255380748</v>
      </c>
      <c r="R27" s="26">
        <f t="shared" si="3"/>
        <v>1.2264796735110863</v>
      </c>
      <c r="S27" s="26">
        <f t="shared" si="1"/>
        <v>2</v>
      </c>
    </row>
    <row r="28" spans="1:19" s="18" customFormat="1" x14ac:dyDescent="0.15">
      <c r="A28" s="38">
        <v>44682</v>
      </c>
      <c r="B28" s="39">
        <v>0.66006600660066006</v>
      </c>
      <c r="Q28" s="26">
        <f t="shared" si="3"/>
        <v>0.34603109255380748</v>
      </c>
      <c r="R28" s="26">
        <f t="shared" si="3"/>
        <v>1.2264796735110863</v>
      </c>
      <c r="S28" s="26">
        <f t="shared" si="1"/>
        <v>2</v>
      </c>
    </row>
    <row r="29" spans="1:19" s="18" customFormat="1" x14ac:dyDescent="0.15">
      <c r="A29" s="38">
        <v>44713</v>
      </c>
      <c r="B29" s="39">
        <v>0.5714285714285714</v>
      </c>
      <c r="Q29" s="26">
        <f t="shared" si="3"/>
        <v>0.34603109255380748</v>
      </c>
      <c r="R29" s="26">
        <f t="shared" si="3"/>
        <v>1.2264796735110863</v>
      </c>
      <c r="S29" s="26">
        <f t="shared" si="1"/>
        <v>2</v>
      </c>
    </row>
    <row r="30" spans="1:19" s="18" customFormat="1" x14ac:dyDescent="0.15">
      <c r="A30" s="38">
        <v>44743</v>
      </c>
      <c r="B30" s="39">
        <v>0.81967213114754101</v>
      </c>
      <c r="Q30" s="26">
        <f t="shared" si="3"/>
        <v>0.34603109255380748</v>
      </c>
      <c r="R30" s="26">
        <f t="shared" si="3"/>
        <v>1.2264796735110863</v>
      </c>
      <c r="S30" s="26">
        <f t="shared" si="1"/>
        <v>2</v>
      </c>
    </row>
    <row r="31" spans="1:19" s="18" customFormat="1" x14ac:dyDescent="0.15">
      <c r="A31" s="38">
        <v>44774</v>
      </c>
      <c r="B31" s="39">
        <v>0.18867924528301888</v>
      </c>
      <c r="Q31" s="26">
        <f t="shared" si="3"/>
        <v>0.34603109255380748</v>
      </c>
      <c r="R31" s="26">
        <f t="shared" si="3"/>
        <v>1.2264796735110863</v>
      </c>
      <c r="S31" s="26">
        <f t="shared" si="1"/>
        <v>2</v>
      </c>
    </row>
    <row r="32" spans="1:19" s="18" customFormat="1" x14ac:dyDescent="0.15">
      <c r="A32" s="38">
        <v>44805</v>
      </c>
      <c r="B32" s="39">
        <v>0.38095238095238093</v>
      </c>
      <c r="Q32" s="26">
        <f t="shared" si="3"/>
        <v>0.34603109255380748</v>
      </c>
      <c r="R32" s="26">
        <f t="shared" si="3"/>
        <v>1.2264796735110863</v>
      </c>
      <c r="S32" s="26">
        <f t="shared" si="1"/>
        <v>2</v>
      </c>
    </row>
    <row r="33" spans="1:19" s="18" customFormat="1" x14ac:dyDescent="0.15">
      <c r="A33" s="38">
        <v>44835</v>
      </c>
      <c r="B33" s="39">
        <v>0.1941747572815534</v>
      </c>
      <c r="Q33" s="26">
        <f t="shared" si="3"/>
        <v>0.34603109255380748</v>
      </c>
      <c r="R33" s="26">
        <f t="shared" si="3"/>
        <v>1.2264796735110863</v>
      </c>
      <c r="S33" s="26">
        <f t="shared" si="1"/>
        <v>2</v>
      </c>
    </row>
    <row r="34" spans="1:19" s="4" customFormat="1" ht="14" x14ac:dyDescent="0.15">
      <c r="A34" s="3"/>
      <c r="J34" s="3"/>
      <c r="K34" s="3"/>
      <c r="L34" s="3"/>
      <c r="M34" s="3"/>
    </row>
    <row r="35" spans="1:19" s="4" customFormat="1" ht="14" x14ac:dyDescent="0.15">
      <c r="A35" s="3"/>
      <c r="J35" s="3"/>
      <c r="K35" s="3"/>
      <c r="L35" s="3"/>
      <c r="M35" s="3"/>
    </row>
    <row r="36" spans="1:19" s="4" customFormat="1" ht="14" x14ac:dyDescent="0.15">
      <c r="A36" s="3"/>
      <c r="J36" s="3"/>
      <c r="K36" s="3"/>
      <c r="L36" s="3"/>
      <c r="M36" s="3"/>
    </row>
    <row r="37" spans="1:19" s="4" customFormat="1" ht="14" x14ac:dyDescent="0.15">
      <c r="A37" s="3"/>
      <c r="J37" s="3"/>
      <c r="K37" s="3"/>
      <c r="L37" s="3"/>
      <c r="M37" s="3"/>
    </row>
    <row r="38" spans="1:19" s="4" customFormat="1" ht="14" x14ac:dyDescent="0.15">
      <c r="A38" s="3"/>
      <c r="J38" s="3"/>
      <c r="K38" s="3"/>
      <c r="L38" s="3"/>
      <c r="M38" s="3"/>
    </row>
    <row r="39" spans="1:19" s="4" customFormat="1" ht="14" x14ac:dyDescent="0.15">
      <c r="A39" s="3"/>
      <c r="J39" s="3"/>
      <c r="K39" s="3"/>
      <c r="L39" s="3"/>
      <c r="M39" s="3"/>
    </row>
    <row r="40" spans="1:19" s="4" customFormat="1" ht="14" x14ac:dyDescent="0.15">
      <c r="A40" s="3"/>
      <c r="J40" s="3"/>
      <c r="K40" s="3"/>
      <c r="L40" s="3"/>
      <c r="M40" s="3"/>
    </row>
    <row r="41" spans="1:19" s="4" customFormat="1" ht="14" x14ac:dyDescent="0.15">
      <c r="A41" s="3"/>
      <c r="J41" s="3"/>
      <c r="K41" s="3"/>
      <c r="L41" s="3"/>
      <c r="M41" s="3"/>
    </row>
    <row r="42" spans="1:19" s="4" customFormat="1" ht="14" x14ac:dyDescent="0.15">
      <c r="A42" s="3"/>
      <c r="J42" s="3"/>
      <c r="K42" s="3"/>
      <c r="L42" s="3"/>
      <c r="M42" s="3"/>
    </row>
    <row r="43" spans="1:19" s="4" customFormat="1" ht="14" x14ac:dyDescent="0.15">
      <c r="A43" s="3"/>
      <c r="J43" s="3"/>
      <c r="K43" s="3"/>
      <c r="L43" s="3"/>
      <c r="M43" s="3"/>
    </row>
    <row r="44" spans="1:19" s="4" customFormat="1" ht="14" x14ac:dyDescent="0.15">
      <c r="A44" s="3"/>
      <c r="J44" s="3"/>
      <c r="K44" s="3"/>
      <c r="L44" s="3"/>
      <c r="M44" s="3"/>
    </row>
    <row r="45" spans="1:19" s="2" customFormat="1" ht="16" x14ac:dyDescent="0.2">
      <c r="A45" s="20"/>
      <c r="J45" s="20"/>
      <c r="K45" s="20"/>
      <c r="L45" s="20"/>
      <c r="M45" s="20"/>
    </row>
    <row r="46" spans="1:19" s="2" customFormat="1" ht="16" x14ac:dyDescent="0.2">
      <c r="A46" s="20"/>
      <c r="J46" s="20"/>
      <c r="K46" s="20"/>
      <c r="L46" s="20"/>
      <c r="M46" s="20"/>
    </row>
    <row r="47" spans="1:19" s="2" customFormat="1" ht="16" x14ac:dyDescent="0.2">
      <c r="A47" s="20"/>
      <c r="J47" s="20"/>
      <c r="K47" s="20"/>
      <c r="L47" s="20"/>
      <c r="M47" s="20"/>
    </row>
    <row r="48" spans="1:19" s="2" customFormat="1" ht="16" x14ac:dyDescent="0.2">
      <c r="A48" s="20"/>
      <c r="J48" s="20"/>
      <c r="K48" s="20"/>
      <c r="L48" s="20"/>
      <c r="M48" s="20"/>
    </row>
    <row r="49" spans="1:13" s="2" customFormat="1" ht="16" x14ac:dyDescent="0.2">
      <c r="A49" s="20"/>
      <c r="J49" s="20"/>
      <c r="K49" s="20"/>
      <c r="L49" s="20"/>
      <c r="M49" s="20"/>
    </row>
    <row r="50" spans="1:13" s="2" customFormat="1" ht="16" x14ac:dyDescent="0.2">
      <c r="A50" s="20"/>
      <c r="J50" s="20"/>
      <c r="K50" s="20"/>
      <c r="L50" s="20"/>
      <c r="M50" s="20"/>
    </row>
    <row r="51" spans="1:13" s="2" customFormat="1" ht="16" x14ac:dyDescent="0.2">
      <c r="A51" s="20"/>
      <c r="J51" s="20"/>
      <c r="K51" s="20"/>
      <c r="L51" s="20"/>
      <c r="M51" s="20"/>
    </row>
    <row r="52" spans="1:13" s="2" customFormat="1" ht="16" x14ac:dyDescent="0.2">
      <c r="A52" s="20"/>
      <c r="J52" s="20"/>
      <c r="K52" s="20"/>
      <c r="L52" s="20"/>
      <c r="M52" s="20"/>
    </row>
    <row r="53" spans="1:13" s="2" customFormat="1" ht="16" x14ac:dyDescent="0.2">
      <c r="A53" s="20"/>
      <c r="J53" s="20"/>
      <c r="K53" s="20"/>
      <c r="L53" s="20"/>
      <c r="M53" s="20"/>
    </row>
    <row r="54" spans="1:13" s="2" customFormat="1" ht="16" x14ac:dyDescent="0.2">
      <c r="A54" s="20"/>
      <c r="J54" s="20"/>
      <c r="K54" s="20"/>
      <c r="L54" s="20"/>
      <c r="M54" s="20"/>
    </row>
    <row r="55" spans="1:13" s="2" customFormat="1" ht="16" x14ac:dyDescent="0.2">
      <c r="A55" s="20"/>
      <c r="J55" s="20"/>
      <c r="K55" s="20"/>
      <c r="L55" s="20"/>
      <c r="M55" s="20"/>
    </row>
    <row r="56" spans="1:13" s="2" customFormat="1" ht="16" x14ac:dyDescent="0.2">
      <c r="A56" s="20"/>
      <c r="J56" s="20"/>
      <c r="K56" s="20"/>
      <c r="L56" s="20"/>
      <c r="M56" s="20"/>
    </row>
    <row r="57" spans="1:13" s="2" customFormat="1" ht="16" x14ac:dyDescent="0.2">
      <c r="A57" s="20"/>
      <c r="J57" s="20"/>
      <c r="K57" s="20"/>
      <c r="L57" s="20"/>
      <c r="M57" s="20"/>
    </row>
    <row r="58" spans="1:13" s="2" customFormat="1" ht="16" x14ac:dyDescent="0.2">
      <c r="A58" s="20"/>
      <c r="J58" s="20"/>
      <c r="K58" s="20"/>
      <c r="L58" s="20"/>
      <c r="M58" s="20"/>
    </row>
    <row r="59" spans="1:13" s="2" customFormat="1" ht="16" x14ac:dyDescent="0.2">
      <c r="A59" s="20"/>
      <c r="J59" s="20"/>
      <c r="K59" s="20"/>
      <c r="L59" s="20"/>
      <c r="M59" s="20"/>
    </row>
    <row r="60" spans="1:13" s="2" customFormat="1" ht="16" x14ac:dyDescent="0.2">
      <c r="A60" s="20"/>
      <c r="J60" s="20"/>
      <c r="K60" s="20"/>
      <c r="L60" s="20"/>
      <c r="M60" s="20"/>
    </row>
  </sheetData>
  <mergeCells count="7">
    <mergeCell ref="A7:B7"/>
    <mergeCell ref="I10:O11"/>
    <mergeCell ref="G3:L3"/>
    <mergeCell ref="G4:L4"/>
    <mergeCell ref="I1:O1"/>
    <mergeCell ref="N3:O3"/>
    <mergeCell ref="C5:G5"/>
  </mergeCells>
  <conditionalFormatting sqref="I10">
    <cfRule type="expression" dxfId="3" priority="1" stopIfTrue="1">
      <formula>$O$8&gt;=1.33</formula>
    </cfRule>
  </conditionalFormatting>
  <printOptions horizontalCentered="1"/>
  <pageMargins left="0.78740157480314965" right="0.78740157480314965" top="0.59055118110236227" bottom="0.78740157480314965" header="0.51181102362204722" footer="0.51181102362204722"/>
  <pageSetup paperSize="9" scale="95" orientation="landscape" horizontalDpi="4294967293" verticalDpi="1200"/>
  <headerFooter alignWithMargins="0">
    <oddFooter>&amp;L&amp;9File : &amp;F - &amp;A
Copyright © 2005-2008 - Lean Flow Consulting - All Rights Reserved&amp;R&amp;9Form Release : 1.00US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8E2C-308F-EE43-B81C-31AD5DBC97A0}">
  <sheetPr>
    <tabColor rgb="FF92D050"/>
  </sheetPr>
  <dimension ref="A1:S60"/>
  <sheetViews>
    <sheetView zoomScale="150" zoomScaleNormal="150" workbookViewId="0">
      <selection activeCell="C9" sqref="C9"/>
    </sheetView>
  </sheetViews>
  <sheetFormatPr baseColWidth="10" defaultColWidth="9.1640625" defaultRowHeight="13" x14ac:dyDescent="0.15"/>
  <cols>
    <col min="1" max="1" width="8.6640625" style="21" customWidth="1"/>
    <col min="2" max="2" width="10" customWidth="1"/>
    <col min="3" max="3" width="9.1640625" customWidth="1"/>
    <col min="4" max="4" width="8.5" customWidth="1"/>
    <col min="5" max="6" width="9.1640625" customWidth="1"/>
    <col min="7" max="7" width="8.83203125" customWidth="1"/>
    <col min="8" max="8" width="1.5" customWidth="1"/>
    <col min="9" max="9" width="9.1640625" customWidth="1"/>
    <col min="10" max="10" width="9.5" style="21" customWidth="1"/>
    <col min="11" max="11" width="8.83203125" style="21" customWidth="1"/>
    <col min="12" max="12" width="13.5" style="21" customWidth="1"/>
    <col min="13" max="13" width="10.83203125" style="21" customWidth="1"/>
    <col min="14" max="15" width="9.5" customWidth="1"/>
    <col min="16" max="16" width="9.33203125" customWidth="1"/>
  </cols>
  <sheetData>
    <row r="1" spans="1:19" s="2" customFormat="1" ht="30" customHeight="1" x14ac:dyDescent="0.2">
      <c r="A1" s="40"/>
      <c r="B1" s="40"/>
      <c r="C1" s="40"/>
      <c r="D1" s="40"/>
      <c r="E1" s="40"/>
      <c r="F1" s="40"/>
      <c r="G1" s="40"/>
      <c r="H1" s="40"/>
      <c r="I1" s="53" t="s">
        <v>10</v>
      </c>
      <c r="J1" s="54"/>
      <c r="K1" s="54"/>
      <c r="L1" s="54"/>
      <c r="M1" s="54"/>
      <c r="N1" s="54"/>
      <c r="O1" s="54"/>
    </row>
    <row r="2" spans="1:19" s="4" customFormat="1" ht="13" customHeight="1" x14ac:dyDescent="0.15">
      <c r="A2" s="3"/>
      <c r="J2" s="3"/>
      <c r="K2" s="3"/>
      <c r="L2" s="3"/>
      <c r="M2" s="3"/>
    </row>
    <row r="3" spans="1:19" s="8" customFormat="1" x14ac:dyDescent="0.15">
      <c r="A3" s="5"/>
      <c r="B3" s="6"/>
      <c r="C3" s="37"/>
      <c r="D3" s="37"/>
      <c r="E3" s="37"/>
      <c r="F3" s="6" t="s">
        <v>9</v>
      </c>
      <c r="G3" s="51" t="s">
        <v>30</v>
      </c>
      <c r="H3" s="52"/>
      <c r="I3" s="52"/>
      <c r="J3" s="52"/>
      <c r="K3" s="52"/>
      <c r="L3" s="52"/>
      <c r="M3" s="7"/>
      <c r="N3" s="55" t="s">
        <v>13</v>
      </c>
      <c r="O3" s="56"/>
      <c r="P3" s="10"/>
    </row>
    <row r="4" spans="1:19" s="8" customFormat="1" x14ac:dyDescent="0.15">
      <c r="A4" s="11"/>
      <c r="B4" s="6"/>
      <c r="C4" s="37"/>
      <c r="D4" s="37"/>
      <c r="E4" s="37"/>
      <c r="F4" s="6" t="s">
        <v>14</v>
      </c>
      <c r="G4" s="51" t="s">
        <v>31</v>
      </c>
      <c r="H4" s="52"/>
      <c r="I4" s="52"/>
      <c r="J4" s="52"/>
      <c r="K4" s="52"/>
      <c r="L4" s="52"/>
      <c r="M4" s="7"/>
      <c r="N4" s="9" t="s">
        <v>3</v>
      </c>
      <c r="O4" s="9" t="s">
        <v>4</v>
      </c>
    </row>
    <row r="5" spans="1:19" s="13" customFormat="1" x14ac:dyDescent="0.15">
      <c r="A5" s="11"/>
      <c r="B5" s="6"/>
      <c r="C5" s="57"/>
      <c r="D5" s="57"/>
      <c r="E5" s="57"/>
      <c r="F5" s="57"/>
      <c r="G5" s="57"/>
      <c r="H5" s="7"/>
      <c r="I5" s="8"/>
      <c r="J5" s="6"/>
      <c r="K5" s="22"/>
      <c r="L5" s="23"/>
      <c r="M5" s="12"/>
      <c r="N5" s="1"/>
      <c r="O5" s="1">
        <v>2</v>
      </c>
    </row>
    <row r="6" spans="1:19" s="13" customFormat="1" ht="7" customHeight="1" x14ac:dyDescent="0.15">
      <c r="A6" s="14"/>
      <c r="J6" s="14"/>
      <c r="K6" s="14"/>
      <c r="L6" s="14"/>
      <c r="M6" s="14"/>
    </row>
    <row r="7" spans="1:19" s="13" customFormat="1" x14ac:dyDescent="0.15">
      <c r="A7" s="49" t="s">
        <v>0</v>
      </c>
      <c r="B7" s="49"/>
      <c r="F7" s="16" t="s">
        <v>1</v>
      </c>
      <c r="G7" s="27">
        <f>STDEV(B9:B33)</f>
        <v>0.30565725486155315</v>
      </c>
      <c r="I7" s="34"/>
      <c r="J7" s="35"/>
      <c r="K7" s="35"/>
      <c r="L7" s="35"/>
      <c r="M7" s="35"/>
      <c r="N7" s="28" t="str">
        <f>IF(COUNTBLANK(N5:O5)=2,"Define Min or Max Specification :",IF(COUNTBLANK(N5)=1,"Short-term Capability (Cpu) :",IF(COUNTBLANK(O5)=1,"Short-term Capability (Cpl) :","Define Min or Max Specification :")))</f>
        <v>Short-term Capability (Cpu) :</v>
      </c>
      <c r="O7" s="29">
        <f>IF(COUNTBLANK(N5:O5)=2,"",IF(COUNTBLANK(O5)=1,(G8-N5)/(3*G7),IF(COUNTBLANK(P5)=1,(O5-G8)/(3*G7),"")))</f>
        <v>1.8709434806271896</v>
      </c>
    </row>
    <row r="8" spans="1:19" s="18" customFormat="1" x14ac:dyDescent="0.15">
      <c r="A8" s="15" t="s">
        <v>8</v>
      </c>
      <c r="B8" s="15" t="s">
        <v>5</v>
      </c>
      <c r="C8" s="13"/>
      <c r="D8" s="13"/>
      <c r="E8" s="13"/>
      <c r="F8" s="17" t="s">
        <v>2</v>
      </c>
      <c r="G8" s="27">
        <f>AVERAGE(B9:B33)</f>
        <v>0.28439765513112136</v>
      </c>
      <c r="I8" s="30"/>
      <c r="J8" s="31"/>
      <c r="K8" s="31"/>
      <c r="L8" s="31"/>
      <c r="M8" s="31"/>
      <c r="N8" s="32" t="s">
        <v>7</v>
      </c>
      <c r="O8" s="33">
        <f>O7</f>
        <v>1.8709434806271896</v>
      </c>
      <c r="P8" s="8"/>
      <c r="Q8" s="25" t="s">
        <v>6</v>
      </c>
      <c r="R8" s="25" t="str">
        <f>IF(COUNTBLANK(N5:O5)=2,"",IF(COUNTBLANK(N5)=1,"UCL",IF(COUNTBLANK(O5)=1,"LCL","")))</f>
        <v>UCL</v>
      </c>
      <c r="S8" s="25" t="str">
        <f>IF(COUNTBLANK(N5:O5)=2,"",IF(COUNTBLANK(N5)=1,"USL",IF(COUNTBLANK(O5)=1,"LSL","")))</f>
        <v>USL</v>
      </c>
    </row>
    <row r="9" spans="1:19" s="18" customFormat="1" ht="12.75" customHeight="1" x14ac:dyDescent="0.15">
      <c r="A9" s="38">
        <v>44105</v>
      </c>
      <c r="B9" s="39">
        <v>1.25</v>
      </c>
      <c r="F9" s="24" t="str">
        <f>IF(COUNTBLANK(N5:O5)=2,"Define Min or Max Specification :",IF(COUNTBLANK(N5)=1,"Upper Control Limit (UCL) :",IF(COUNTBLANK(O5)=1,"Lower Control Limit (LCL) :","Define Min or Max Specification :")))</f>
        <v>Upper Control Limit (UCL) :</v>
      </c>
      <c r="G9" s="27">
        <f>IF(COUNTBLANK(N5:O5)=2,"",IF(COUNTBLANK(O5)=1,G8-(3*G7),G8+(3*G7)))</f>
        <v>1.2013694197157809</v>
      </c>
      <c r="J9" s="36"/>
      <c r="K9" s="36"/>
      <c r="L9" s="36"/>
      <c r="M9" s="36"/>
      <c r="N9" s="36"/>
      <c r="O9" s="36"/>
      <c r="P9" s="19"/>
      <c r="Q9" s="26">
        <f>G8</f>
        <v>0.28439765513112136</v>
      </c>
      <c r="R9" s="26">
        <f>G9</f>
        <v>1.2013694197157809</v>
      </c>
      <c r="S9" s="26">
        <f>MAX(N$5:O$5)</f>
        <v>2</v>
      </c>
    </row>
    <row r="10" spans="1:19" s="18" customFormat="1" ht="12.75" customHeight="1" x14ac:dyDescent="0.15">
      <c r="A10" s="38">
        <v>44136</v>
      </c>
      <c r="B10" s="39">
        <v>0.99</v>
      </c>
      <c r="F10" s="48" t="s">
        <v>15</v>
      </c>
      <c r="G10" s="27">
        <f>(O7*3)</f>
        <v>5.6128304418815684</v>
      </c>
      <c r="I10" s="50" t="str">
        <f>IF(AND(COUNTBLANK(B9:B33)=0,O8&gt;=1.33),"PROCESS IS CAPABLE",IF(AND(COUNTBLANK(B9:B33)=0,O8&lt;=0.99),"PROCESS IS NOT CAPABLE",IF(AND(COUNTBLANK(B9:B33)=0,O8&gt;=1),"PROCESS IS CAPABLE-WITH TIGHT CONTROLS","")))</f>
        <v>PROCESS IS CAPABLE</v>
      </c>
      <c r="J10" s="50"/>
      <c r="K10" s="50"/>
      <c r="L10" s="50"/>
      <c r="M10" s="50"/>
      <c r="N10" s="50"/>
      <c r="O10" s="50"/>
      <c r="P10" s="19"/>
      <c r="Q10" s="26">
        <f>Q9</f>
        <v>0.28439765513112136</v>
      </c>
      <c r="R10" s="26">
        <f t="shared" ref="R10:R25" si="0">R9</f>
        <v>1.2013694197157809</v>
      </c>
      <c r="S10" s="26">
        <f t="shared" ref="S10:S33" si="1">MAX(N$5:O$5)</f>
        <v>2</v>
      </c>
    </row>
    <row r="11" spans="1:19" s="18" customFormat="1" ht="12.75" customHeight="1" x14ac:dyDescent="0.15">
      <c r="A11" s="38">
        <v>44166</v>
      </c>
      <c r="B11" s="39">
        <v>0</v>
      </c>
      <c r="I11" s="50"/>
      <c r="J11" s="50"/>
      <c r="K11" s="50"/>
      <c r="L11" s="50"/>
      <c r="M11" s="50"/>
      <c r="N11" s="50"/>
      <c r="O11" s="50"/>
      <c r="Q11" s="26">
        <f t="shared" ref="Q11:R26" si="2">Q10</f>
        <v>0.28439765513112136</v>
      </c>
      <c r="R11" s="26">
        <f t="shared" si="0"/>
        <v>1.2013694197157809</v>
      </c>
      <c r="S11" s="26">
        <f t="shared" si="1"/>
        <v>2</v>
      </c>
    </row>
    <row r="12" spans="1:19" s="18" customFormat="1" x14ac:dyDescent="0.15">
      <c r="A12" s="38">
        <v>44197</v>
      </c>
      <c r="B12" s="39">
        <v>0.51</v>
      </c>
      <c r="Q12" s="26">
        <f t="shared" si="2"/>
        <v>0.28439765513112136</v>
      </c>
      <c r="R12" s="26">
        <f t="shared" si="0"/>
        <v>1.2013694197157809</v>
      </c>
      <c r="S12" s="26">
        <f t="shared" si="1"/>
        <v>2</v>
      </c>
    </row>
    <row r="13" spans="1:19" s="18" customFormat="1" x14ac:dyDescent="0.15">
      <c r="A13" s="38">
        <v>44228</v>
      </c>
      <c r="B13" s="39">
        <v>0</v>
      </c>
      <c r="Q13" s="26">
        <f t="shared" si="2"/>
        <v>0.28439765513112136</v>
      </c>
      <c r="R13" s="26">
        <f t="shared" si="0"/>
        <v>1.2013694197157809</v>
      </c>
      <c r="S13" s="26">
        <f t="shared" si="1"/>
        <v>2</v>
      </c>
    </row>
    <row r="14" spans="1:19" s="18" customFormat="1" x14ac:dyDescent="0.15">
      <c r="A14" s="38">
        <v>44256</v>
      </c>
      <c r="B14" s="39">
        <v>0</v>
      </c>
      <c r="Q14" s="26">
        <f t="shared" si="2"/>
        <v>0.28439765513112136</v>
      </c>
      <c r="R14" s="26">
        <f t="shared" si="0"/>
        <v>1.2013694197157809</v>
      </c>
      <c r="S14" s="26">
        <f t="shared" si="1"/>
        <v>2</v>
      </c>
    </row>
    <row r="15" spans="1:19" s="18" customFormat="1" x14ac:dyDescent="0.15">
      <c r="A15" s="38">
        <v>44287</v>
      </c>
      <c r="B15" s="39">
        <v>0.28999999999999998</v>
      </c>
      <c r="Q15" s="26">
        <f t="shared" si="2"/>
        <v>0.28439765513112136</v>
      </c>
      <c r="R15" s="26">
        <f t="shared" si="0"/>
        <v>1.2013694197157809</v>
      </c>
      <c r="S15" s="26">
        <f t="shared" si="1"/>
        <v>2</v>
      </c>
    </row>
    <row r="16" spans="1:19" s="18" customFormat="1" x14ac:dyDescent="0.15">
      <c r="A16" s="38">
        <v>44317</v>
      </c>
      <c r="B16" s="39">
        <v>0.51</v>
      </c>
      <c r="Q16" s="26">
        <f t="shared" si="2"/>
        <v>0.28439765513112136</v>
      </c>
      <c r="R16" s="26">
        <f t="shared" si="0"/>
        <v>1.2013694197157809</v>
      </c>
      <c r="S16" s="26">
        <f t="shared" si="1"/>
        <v>2</v>
      </c>
    </row>
    <row r="17" spans="1:19" s="18" customFormat="1" x14ac:dyDescent="0.15">
      <c r="A17" s="38">
        <v>44348</v>
      </c>
      <c r="B17" s="39">
        <v>0.21</v>
      </c>
      <c r="Q17" s="26">
        <f t="shared" si="2"/>
        <v>0.28439765513112136</v>
      </c>
      <c r="R17" s="26">
        <f t="shared" si="0"/>
        <v>1.2013694197157809</v>
      </c>
      <c r="S17" s="26">
        <f t="shared" si="1"/>
        <v>2</v>
      </c>
    </row>
    <row r="18" spans="1:19" s="18" customFormat="1" x14ac:dyDescent="0.15">
      <c r="A18" s="38">
        <v>44378</v>
      </c>
      <c r="B18" s="39">
        <v>0</v>
      </c>
      <c r="Q18" s="26">
        <f t="shared" si="2"/>
        <v>0.28439765513112136</v>
      </c>
      <c r="R18" s="26">
        <f t="shared" si="0"/>
        <v>1.2013694197157809</v>
      </c>
      <c r="S18" s="26">
        <f t="shared" si="1"/>
        <v>2</v>
      </c>
    </row>
    <row r="19" spans="1:19" s="18" customFormat="1" x14ac:dyDescent="0.15">
      <c r="A19" s="38">
        <v>44409</v>
      </c>
      <c r="B19" s="39">
        <v>0.35</v>
      </c>
      <c r="Q19" s="26">
        <f t="shared" si="2"/>
        <v>0.28439765513112136</v>
      </c>
      <c r="R19" s="26">
        <f t="shared" si="0"/>
        <v>1.2013694197157809</v>
      </c>
      <c r="S19" s="26">
        <f t="shared" si="1"/>
        <v>2</v>
      </c>
    </row>
    <row r="20" spans="1:19" s="18" customFormat="1" x14ac:dyDescent="0.15">
      <c r="A20" s="38">
        <v>44440</v>
      </c>
      <c r="B20" s="39">
        <v>0</v>
      </c>
      <c r="Q20" s="26">
        <f t="shared" si="2"/>
        <v>0.28439765513112136</v>
      </c>
      <c r="R20" s="26">
        <f t="shared" si="0"/>
        <v>1.2013694197157809</v>
      </c>
      <c r="S20" s="26">
        <f t="shared" si="1"/>
        <v>2</v>
      </c>
    </row>
    <row r="21" spans="1:19" s="18" customFormat="1" x14ac:dyDescent="0.15">
      <c r="A21" s="38">
        <v>44470</v>
      </c>
      <c r="B21" s="39">
        <v>0.49</v>
      </c>
      <c r="Q21" s="26">
        <f t="shared" si="2"/>
        <v>0.28439765513112136</v>
      </c>
      <c r="R21" s="26">
        <f t="shared" si="0"/>
        <v>1.2013694197157809</v>
      </c>
      <c r="S21" s="26">
        <f t="shared" si="1"/>
        <v>2</v>
      </c>
    </row>
    <row r="22" spans="1:19" s="18" customFormat="1" x14ac:dyDescent="0.15">
      <c r="A22" s="38">
        <v>44501</v>
      </c>
      <c r="B22" s="39">
        <v>0.31347962382445138</v>
      </c>
      <c r="Q22" s="26">
        <f t="shared" si="2"/>
        <v>0.28439765513112136</v>
      </c>
      <c r="R22" s="26">
        <f t="shared" si="0"/>
        <v>1.2013694197157809</v>
      </c>
      <c r="S22" s="26">
        <f t="shared" si="1"/>
        <v>2</v>
      </c>
    </row>
    <row r="23" spans="1:19" s="18" customFormat="1" x14ac:dyDescent="0.15">
      <c r="A23" s="38">
        <v>44531</v>
      </c>
      <c r="B23" s="39">
        <v>0.1736111111111111</v>
      </c>
      <c r="Q23" s="26">
        <f t="shared" si="2"/>
        <v>0.28439765513112136</v>
      </c>
      <c r="R23" s="26">
        <f t="shared" si="0"/>
        <v>1.2013694197157809</v>
      </c>
      <c r="S23" s="26">
        <f t="shared" si="1"/>
        <v>2</v>
      </c>
    </row>
    <row r="24" spans="1:19" s="18" customFormat="1" x14ac:dyDescent="0.15">
      <c r="A24" s="38">
        <v>44562</v>
      </c>
      <c r="B24" s="39">
        <v>0</v>
      </c>
      <c r="Q24" s="26">
        <f t="shared" si="2"/>
        <v>0.28439765513112136</v>
      </c>
      <c r="R24" s="26">
        <f t="shared" si="0"/>
        <v>1.2013694197157809</v>
      </c>
      <c r="S24" s="26">
        <f t="shared" si="1"/>
        <v>2</v>
      </c>
    </row>
    <row r="25" spans="1:19" s="18" customFormat="1" x14ac:dyDescent="0.15">
      <c r="A25" s="38">
        <v>44593</v>
      </c>
      <c r="B25" s="39">
        <v>0.40080160320641278</v>
      </c>
      <c r="Q25" s="26">
        <f t="shared" si="2"/>
        <v>0.28439765513112136</v>
      </c>
      <c r="R25" s="26">
        <f t="shared" si="0"/>
        <v>1.2013694197157809</v>
      </c>
      <c r="S25" s="26">
        <f t="shared" si="1"/>
        <v>2</v>
      </c>
    </row>
    <row r="26" spans="1:19" s="18" customFormat="1" x14ac:dyDescent="0.15">
      <c r="A26" s="38">
        <v>44621</v>
      </c>
      <c r="B26" s="39">
        <v>0.15772870662460567</v>
      </c>
      <c r="Q26" s="26">
        <f t="shared" si="2"/>
        <v>0.28439765513112136</v>
      </c>
      <c r="R26" s="26">
        <f t="shared" si="2"/>
        <v>1.2013694197157809</v>
      </c>
      <c r="S26" s="26">
        <f t="shared" si="1"/>
        <v>2</v>
      </c>
    </row>
    <row r="27" spans="1:19" s="18" customFormat="1" x14ac:dyDescent="0.15">
      <c r="A27" s="38">
        <v>44652</v>
      </c>
      <c r="B27" s="39">
        <v>0.16556291390728478</v>
      </c>
      <c r="Q27" s="26">
        <f t="shared" ref="Q27:R33" si="3">Q26</f>
        <v>0.28439765513112136</v>
      </c>
      <c r="R27" s="26">
        <f t="shared" si="3"/>
        <v>1.2013694197157809</v>
      </c>
      <c r="S27" s="26">
        <f t="shared" si="1"/>
        <v>2</v>
      </c>
    </row>
    <row r="28" spans="1:19" s="18" customFormat="1" x14ac:dyDescent="0.15">
      <c r="A28" s="38">
        <v>44682</v>
      </c>
      <c r="B28" s="39">
        <v>0.33003300330033003</v>
      </c>
      <c r="Q28" s="26">
        <f t="shared" si="3"/>
        <v>0.28439765513112136</v>
      </c>
      <c r="R28" s="26">
        <f t="shared" si="3"/>
        <v>1.2013694197157809</v>
      </c>
      <c r="S28" s="26">
        <f t="shared" si="1"/>
        <v>2</v>
      </c>
    </row>
    <row r="29" spans="1:19" s="18" customFormat="1" x14ac:dyDescent="0.15">
      <c r="A29" s="38">
        <v>44713</v>
      </c>
      <c r="B29" s="39">
        <v>0.38095238095238093</v>
      </c>
      <c r="Q29" s="26">
        <f t="shared" si="3"/>
        <v>0.28439765513112136</v>
      </c>
      <c r="R29" s="26">
        <f t="shared" si="3"/>
        <v>1.2013694197157809</v>
      </c>
      <c r="S29" s="26">
        <f t="shared" si="1"/>
        <v>2</v>
      </c>
    </row>
    <row r="30" spans="1:19" s="18" customFormat="1" x14ac:dyDescent="0.15">
      <c r="A30" s="38">
        <v>44743</v>
      </c>
      <c r="B30" s="39">
        <v>0.20491803278688525</v>
      </c>
      <c r="Q30" s="26">
        <f t="shared" si="3"/>
        <v>0.28439765513112136</v>
      </c>
      <c r="R30" s="26">
        <f t="shared" si="3"/>
        <v>1.2013694197157809</v>
      </c>
      <c r="S30" s="26">
        <f t="shared" si="1"/>
        <v>2</v>
      </c>
    </row>
    <row r="31" spans="1:19" s="18" customFormat="1" x14ac:dyDescent="0.15">
      <c r="A31" s="38">
        <v>44774</v>
      </c>
      <c r="B31" s="39">
        <v>0.18867924528301888</v>
      </c>
      <c r="Q31" s="26">
        <f t="shared" si="3"/>
        <v>0.28439765513112136</v>
      </c>
      <c r="R31" s="26">
        <f t="shared" si="3"/>
        <v>1.2013694197157809</v>
      </c>
      <c r="S31" s="26">
        <f t="shared" si="1"/>
        <v>2</v>
      </c>
    </row>
    <row r="32" spans="1:19" s="18" customFormat="1" x14ac:dyDescent="0.15">
      <c r="A32" s="38">
        <v>44805</v>
      </c>
      <c r="B32" s="39">
        <v>0</v>
      </c>
      <c r="Q32" s="26">
        <f t="shared" si="3"/>
        <v>0.28439765513112136</v>
      </c>
      <c r="R32" s="26">
        <f t="shared" si="3"/>
        <v>1.2013694197157809</v>
      </c>
      <c r="S32" s="26">
        <f t="shared" si="1"/>
        <v>2</v>
      </c>
    </row>
    <row r="33" spans="1:19" s="18" customFormat="1" x14ac:dyDescent="0.15">
      <c r="A33" s="38">
        <v>44835</v>
      </c>
      <c r="B33" s="39">
        <v>0.1941747572815534</v>
      </c>
      <c r="Q33" s="26">
        <f t="shared" si="3"/>
        <v>0.28439765513112136</v>
      </c>
      <c r="R33" s="26">
        <f t="shared" si="3"/>
        <v>1.2013694197157809</v>
      </c>
      <c r="S33" s="26">
        <f t="shared" si="1"/>
        <v>2</v>
      </c>
    </row>
    <row r="34" spans="1:19" s="4" customFormat="1" ht="14" x14ac:dyDescent="0.15">
      <c r="A34" s="3"/>
      <c r="J34" s="3"/>
      <c r="K34" s="3"/>
      <c r="L34" s="3"/>
      <c r="M34" s="3"/>
    </row>
    <row r="35" spans="1:19" s="4" customFormat="1" ht="14" x14ac:dyDescent="0.15">
      <c r="A35" s="3"/>
      <c r="J35" s="3"/>
      <c r="K35" s="3"/>
      <c r="L35" s="3"/>
      <c r="M35" s="3"/>
    </row>
    <row r="36" spans="1:19" s="4" customFormat="1" ht="14" x14ac:dyDescent="0.15">
      <c r="A36" s="3"/>
      <c r="J36" s="3"/>
      <c r="K36" s="3"/>
      <c r="L36" s="3"/>
      <c r="M36" s="3"/>
    </row>
    <row r="37" spans="1:19" s="4" customFormat="1" ht="14" x14ac:dyDescent="0.15">
      <c r="A37" s="3"/>
      <c r="J37" s="3"/>
      <c r="K37" s="3"/>
      <c r="L37" s="3"/>
      <c r="M37" s="3"/>
    </row>
    <row r="38" spans="1:19" s="4" customFormat="1" ht="14" x14ac:dyDescent="0.15">
      <c r="A38" s="3"/>
      <c r="J38" s="3"/>
      <c r="K38" s="3"/>
      <c r="L38" s="3"/>
      <c r="M38" s="3"/>
    </row>
    <row r="39" spans="1:19" s="4" customFormat="1" ht="14" x14ac:dyDescent="0.15">
      <c r="A39" s="3"/>
      <c r="J39" s="3"/>
      <c r="K39" s="3"/>
      <c r="L39" s="3"/>
      <c r="M39" s="3"/>
    </row>
    <row r="40" spans="1:19" s="4" customFormat="1" ht="14" x14ac:dyDescent="0.15">
      <c r="A40" s="3"/>
      <c r="J40" s="3"/>
      <c r="K40" s="3"/>
      <c r="L40" s="3"/>
      <c r="M40" s="3"/>
    </row>
    <row r="41" spans="1:19" s="4" customFormat="1" ht="14" x14ac:dyDescent="0.15">
      <c r="A41" s="3"/>
      <c r="J41" s="3"/>
      <c r="K41" s="3"/>
      <c r="L41" s="3"/>
      <c r="M41" s="3"/>
    </row>
    <row r="42" spans="1:19" s="4" customFormat="1" ht="14" x14ac:dyDescent="0.15">
      <c r="A42" s="3"/>
      <c r="J42" s="3"/>
      <c r="K42" s="3"/>
      <c r="L42" s="3"/>
      <c r="M42" s="3"/>
    </row>
    <row r="43" spans="1:19" s="4" customFormat="1" ht="14" x14ac:dyDescent="0.15">
      <c r="A43" s="3"/>
      <c r="J43" s="3"/>
      <c r="K43" s="3"/>
      <c r="L43" s="3"/>
      <c r="M43" s="3"/>
    </row>
    <row r="44" spans="1:19" s="4" customFormat="1" ht="14" x14ac:dyDescent="0.15">
      <c r="A44" s="3"/>
      <c r="J44" s="3"/>
      <c r="K44" s="3"/>
      <c r="L44" s="3"/>
      <c r="M44" s="3"/>
    </row>
    <row r="45" spans="1:19" s="2" customFormat="1" ht="16" x14ac:dyDescent="0.2">
      <c r="A45" s="20"/>
      <c r="J45" s="20"/>
      <c r="K45" s="20"/>
      <c r="L45" s="20"/>
      <c r="M45" s="20"/>
    </row>
    <row r="46" spans="1:19" s="2" customFormat="1" ht="16" x14ac:dyDescent="0.2">
      <c r="A46" s="20"/>
      <c r="J46" s="20"/>
      <c r="K46" s="20"/>
      <c r="L46" s="20"/>
      <c r="M46" s="20"/>
    </row>
    <row r="47" spans="1:19" s="2" customFormat="1" ht="16" x14ac:dyDescent="0.2">
      <c r="A47" s="20"/>
      <c r="J47" s="20"/>
      <c r="K47" s="20"/>
      <c r="L47" s="20"/>
      <c r="M47" s="20"/>
    </row>
    <row r="48" spans="1:19" s="2" customFormat="1" ht="16" x14ac:dyDescent="0.2">
      <c r="A48" s="20"/>
      <c r="J48" s="20"/>
      <c r="K48" s="20"/>
      <c r="L48" s="20"/>
      <c r="M48" s="20"/>
    </row>
    <row r="49" spans="1:13" s="2" customFormat="1" ht="16" x14ac:dyDescent="0.2">
      <c r="A49" s="20"/>
      <c r="J49" s="20"/>
      <c r="K49" s="20"/>
      <c r="L49" s="20"/>
      <c r="M49" s="20"/>
    </row>
    <row r="50" spans="1:13" s="2" customFormat="1" ht="16" x14ac:dyDescent="0.2">
      <c r="A50" s="20"/>
      <c r="J50" s="20"/>
      <c r="K50" s="20"/>
      <c r="L50" s="20"/>
      <c r="M50" s="20"/>
    </row>
    <row r="51" spans="1:13" s="2" customFormat="1" ht="16" x14ac:dyDescent="0.2">
      <c r="A51" s="20"/>
      <c r="J51" s="20"/>
      <c r="K51" s="20"/>
      <c r="L51" s="20"/>
      <c r="M51" s="20"/>
    </row>
    <row r="52" spans="1:13" s="2" customFormat="1" ht="16" x14ac:dyDescent="0.2">
      <c r="A52" s="20"/>
      <c r="J52" s="20"/>
      <c r="K52" s="20"/>
      <c r="L52" s="20"/>
      <c r="M52" s="20"/>
    </row>
    <row r="53" spans="1:13" s="2" customFormat="1" ht="16" x14ac:dyDescent="0.2">
      <c r="A53" s="20"/>
      <c r="J53" s="20"/>
      <c r="K53" s="20"/>
      <c r="L53" s="20"/>
      <c r="M53" s="20"/>
    </row>
    <row r="54" spans="1:13" s="2" customFormat="1" ht="16" x14ac:dyDescent="0.2">
      <c r="A54" s="20"/>
      <c r="J54" s="20"/>
      <c r="K54" s="20"/>
      <c r="L54" s="20"/>
      <c r="M54" s="20"/>
    </row>
    <row r="55" spans="1:13" s="2" customFormat="1" ht="16" x14ac:dyDescent="0.2">
      <c r="A55" s="20"/>
      <c r="J55" s="20"/>
      <c r="K55" s="20"/>
      <c r="L55" s="20"/>
      <c r="M55" s="20"/>
    </row>
    <row r="56" spans="1:13" s="2" customFormat="1" ht="16" x14ac:dyDescent="0.2">
      <c r="A56" s="20"/>
      <c r="J56" s="20"/>
      <c r="K56" s="20"/>
      <c r="L56" s="20"/>
      <c r="M56" s="20"/>
    </row>
    <row r="57" spans="1:13" s="2" customFormat="1" ht="16" x14ac:dyDescent="0.2">
      <c r="A57" s="20"/>
      <c r="J57" s="20"/>
      <c r="K57" s="20"/>
      <c r="L57" s="20"/>
      <c r="M57" s="20"/>
    </row>
    <row r="58" spans="1:13" s="2" customFormat="1" ht="16" x14ac:dyDescent="0.2">
      <c r="A58" s="20"/>
      <c r="J58" s="20"/>
      <c r="K58" s="20"/>
      <c r="L58" s="20"/>
      <c r="M58" s="20"/>
    </row>
    <row r="59" spans="1:13" s="2" customFormat="1" ht="16" x14ac:dyDescent="0.2">
      <c r="A59" s="20"/>
      <c r="J59" s="20"/>
      <c r="K59" s="20"/>
      <c r="L59" s="20"/>
      <c r="M59" s="20"/>
    </row>
    <row r="60" spans="1:13" s="2" customFormat="1" ht="16" x14ac:dyDescent="0.2">
      <c r="A60" s="20"/>
      <c r="J60" s="20"/>
      <c r="K60" s="20"/>
      <c r="L60" s="20"/>
      <c r="M60" s="20"/>
    </row>
  </sheetData>
  <mergeCells count="7">
    <mergeCell ref="A7:B7"/>
    <mergeCell ref="I10:O11"/>
    <mergeCell ref="I1:O1"/>
    <mergeCell ref="G3:L3"/>
    <mergeCell ref="N3:O3"/>
    <mergeCell ref="G4:L4"/>
    <mergeCell ref="C5:G5"/>
  </mergeCells>
  <conditionalFormatting sqref="I10">
    <cfRule type="expression" dxfId="2" priority="1" stopIfTrue="1">
      <formula>$O$8&gt;=1.33</formula>
    </cfRule>
  </conditionalFormatting>
  <printOptions horizontalCentered="1"/>
  <pageMargins left="0.78740157480314965" right="0.78740157480314965" top="0.59055118110236227" bottom="0.78740157480314965" header="0.51181102362204722" footer="0.51181102362204722"/>
  <pageSetup paperSize="9" scale="95" orientation="landscape" horizontalDpi="4294967293" verticalDpi="1200"/>
  <headerFooter alignWithMargins="0">
    <oddFooter>&amp;L&amp;9File : &amp;F - &amp;A
Copyright © 2005-2008 - Lean Flow Consulting - All Rights Reserved&amp;R&amp;9Form Release : 1.00US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S60"/>
  <sheetViews>
    <sheetView zoomScale="150" zoomScaleNormal="150" workbookViewId="0">
      <selection activeCell="C9" sqref="C9"/>
    </sheetView>
  </sheetViews>
  <sheetFormatPr baseColWidth="10" defaultColWidth="9.1640625" defaultRowHeight="13" x14ac:dyDescent="0.15"/>
  <cols>
    <col min="1" max="1" width="8.6640625" style="21" customWidth="1"/>
    <col min="2" max="2" width="10" customWidth="1"/>
    <col min="3" max="3" width="9.1640625" customWidth="1"/>
    <col min="4" max="4" width="8.5" customWidth="1"/>
    <col min="5" max="6" width="9.1640625" customWidth="1"/>
    <col min="7" max="7" width="8.83203125" customWidth="1"/>
    <col min="8" max="8" width="1.5" customWidth="1"/>
    <col min="9" max="9" width="9.1640625" customWidth="1"/>
    <col min="10" max="10" width="9.5" style="21" customWidth="1"/>
    <col min="11" max="11" width="8.83203125" style="21" customWidth="1"/>
    <col min="12" max="12" width="13.5" style="21" customWidth="1"/>
    <col min="13" max="13" width="10.83203125" style="21" customWidth="1"/>
    <col min="14" max="15" width="9.5" customWidth="1"/>
    <col min="16" max="16" width="9.33203125" customWidth="1"/>
  </cols>
  <sheetData>
    <row r="1" spans="1:19" s="2" customFormat="1" ht="30" customHeight="1" x14ac:dyDescent="0.2">
      <c r="A1" s="40"/>
      <c r="B1" s="40"/>
      <c r="C1" s="40"/>
      <c r="D1" s="40"/>
      <c r="E1" s="40"/>
      <c r="F1" s="40"/>
      <c r="G1" s="40"/>
      <c r="H1" s="40"/>
      <c r="I1" s="53" t="s">
        <v>10</v>
      </c>
      <c r="J1" s="54"/>
      <c r="K1" s="54"/>
      <c r="L1" s="54"/>
      <c r="M1" s="54"/>
      <c r="N1" s="54"/>
      <c r="O1" s="54"/>
    </row>
    <row r="2" spans="1:19" s="4" customFormat="1" ht="13" customHeight="1" x14ac:dyDescent="0.15">
      <c r="A2" s="3"/>
      <c r="J2" s="3"/>
      <c r="K2" s="3"/>
      <c r="L2" s="3"/>
      <c r="M2" s="3"/>
    </row>
    <row r="3" spans="1:19" s="8" customFormat="1" x14ac:dyDescent="0.15">
      <c r="A3" s="5"/>
      <c r="B3" s="6"/>
      <c r="C3" s="37"/>
      <c r="D3" s="37"/>
      <c r="E3" s="37"/>
      <c r="F3" s="6" t="s">
        <v>9</v>
      </c>
      <c r="G3" s="51" t="s">
        <v>32</v>
      </c>
      <c r="H3" s="52"/>
      <c r="I3" s="52"/>
      <c r="J3" s="52"/>
      <c r="K3" s="52"/>
      <c r="L3" s="52"/>
      <c r="M3" s="7"/>
      <c r="N3" s="55" t="s">
        <v>13</v>
      </c>
      <c r="O3" s="56"/>
      <c r="P3" s="10"/>
    </row>
    <row r="4" spans="1:19" s="8" customFormat="1" x14ac:dyDescent="0.15">
      <c r="A4" s="11"/>
      <c r="B4" s="6"/>
      <c r="C4" s="37"/>
      <c r="D4" s="37"/>
      <c r="E4" s="37"/>
      <c r="F4" s="6" t="s">
        <v>14</v>
      </c>
      <c r="G4" s="51" t="s">
        <v>33</v>
      </c>
      <c r="H4" s="52"/>
      <c r="I4" s="52"/>
      <c r="J4" s="52"/>
      <c r="K4" s="52"/>
      <c r="L4" s="52"/>
      <c r="M4" s="7"/>
      <c r="N4" s="9" t="s">
        <v>3</v>
      </c>
      <c r="O4" s="9" t="s">
        <v>4</v>
      </c>
    </row>
    <row r="5" spans="1:19" s="13" customFormat="1" x14ac:dyDescent="0.15">
      <c r="A5" s="11"/>
      <c r="B5" s="6"/>
      <c r="C5" s="57"/>
      <c r="D5" s="57"/>
      <c r="E5" s="57"/>
      <c r="F5" s="57"/>
      <c r="G5" s="57"/>
      <c r="H5" s="7"/>
      <c r="I5" s="8"/>
      <c r="J5" s="6"/>
      <c r="K5" s="22"/>
      <c r="L5" s="23"/>
      <c r="M5" s="12"/>
      <c r="N5" s="1"/>
      <c r="O5" s="1">
        <v>5</v>
      </c>
    </row>
    <row r="6" spans="1:19" s="13" customFormat="1" ht="7" customHeight="1" x14ac:dyDescent="0.15">
      <c r="A6" s="14"/>
      <c r="J6" s="14"/>
      <c r="K6" s="14"/>
      <c r="L6" s="14"/>
      <c r="M6" s="14"/>
    </row>
    <row r="7" spans="1:19" s="13" customFormat="1" x14ac:dyDescent="0.15">
      <c r="A7" s="49" t="s">
        <v>0</v>
      </c>
      <c r="B7" s="49"/>
      <c r="F7" s="16" t="s">
        <v>1</v>
      </c>
      <c r="G7" s="27">
        <f>STDEV(B9:B33)</f>
        <v>0.92999050174361231</v>
      </c>
      <c r="I7" s="34"/>
      <c r="J7" s="35"/>
      <c r="K7" s="35"/>
      <c r="L7" s="35"/>
      <c r="M7" s="35"/>
      <c r="N7" s="28" t="str">
        <f>IF(COUNTBLANK(N5:O5)=2,"Define Min or Max Specification :",IF(COUNTBLANK(N5)=1,"Short-term Capability (Cpu) :",IF(COUNTBLANK(O5)=1,"Short-term Capability (Cpl) :","Define Min or Max Specification :")))</f>
        <v>Short-term Capability (Cpu) :</v>
      </c>
      <c r="O7" s="29">
        <f>IF(COUNTBLANK(N5:O5)=2,"",IF(COUNTBLANK(O5)=1,(G8-N5)/(3*G7),IF(COUNTBLANK(P5)=1,(O5-G8)/(3*G7),"")))</f>
        <v>1.1707646454008298</v>
      </c>
    </row>
    <row r="8" spans="1:19" s="18" customFormat="1" x14ac:dyDescent="0.15">
      <c r="A8" s="15" t="s">
        <v>8</v>
      </c>
      <c r="B8" s="15" t="s">
        <v>5</v>
      </c>
      <c r="C8" s="13"/>
      <c r="D8" s="13"/>
      <c r="E8" s="13"/>
      <c r="F8" s="17" t="s">
        <v>2</v>
      </c>
      <c r="G8" s="27">
        <f>AVERAGE(B9:B33)</f>
        <v>1.7335999999999996</v>
      </c>
      <c r="I8" s="30"/>
      <c r="J8" s="31"/>
      <c r="K8" s="31"/>
      <c r="L8" s="31"/>
      <c r="M8" s="31"/>
      <c r="N8" s="32" t="s">
        <v>7</v>
      </c>
      <c r="O8" s="33">
        <f>O7</f>
        <v>1.1707646454008298</v>
      </c>
      <c r="P8" s="8"/>
      <c r="Q8" s="25" t="s">
        <v>6</v>
      </c>
      <c r="R8" s="25" t="str">
        <f>IF(COUNTBLANK(N5:O5)=2,"",IF(COUNTBLANK(N5)=1,"UCL",IF(COUNTBLANK(O5)=1,"LCL","")))</f>
        <v>UCL</v>
      </c>
      <c r="S8" s="25" t="str">
        <f>IF(COUNTBLANK(N5:O5)=2,"",IF(COUNTBLANK(N5)=1,"USL",IF(COUNTBLANK(O5)=1,"LSL","")))</f>
        <v>USL</v>
      </c>
    </row>
    <row r="9" spans="1:19" s="18" customFormat="1" ht="12.75" customHeight="1" x14ac:dyDescent="0.15">
      <c r="A9" s="38">
        <v>44105</v>
      </c>
      <c r="B9" s="39">
        <v>0.9</v>
      </c>
      <c r="F9" s="24" t="str">
        <f>IF(COUNTBLANK(N5:O5)=2,"Define Min or Max Specification :",IF(COUNTBLANK(N5)=1,"Upper Control Limit (UCL) :",IF(COUNTBLANK(O5)=1,"Lower Control Limit (LCL) :","Define Min or Max Specification :")))</f>
        <v>Upper Control Limit (UCL) :</v>
      </c>
      <c r="G9" s="27">
        <f>IF(COUNTBLANK(N5:O5)=2,"",IF(COUNTBLANK(O5)=1,G8-(3*G7),G8+(3*G7)))</f>
        <v>4.5235715052308372</v>
      </c>
      <c r="J9" s="36"/>
      <c r="K9" s="36"/>
      <c r="L9" s="36"/>
      <c r="M9" s="36"/>
      <c r="N9" s="36"/>
      <c r="O9" s="36"/>
      <c r="P9" s="19"/>
      <c r="Q9" s="26">
        <f>G8</f>
        <v>1.7335999999999996</v>
      </c>
      <c r="R9" s="26">
        <f>G9</f>
        <v>4.5235715052308372</v>
      </c>
      <c r="S9" s="26">
        <f>MAX(N$5:O$5)</f>
        <v>5</v>
      </c>
    </row>
    <row r="10" spans="1:19" s="18" customFormat="1" ht="12.75" customHeight="1" x14ac:dyDescent="0.15">
      <c r="A10" s="38">
        <v>44136</v>
      </c>
      <c r="B10" s="39">
        <v>0.79</v>
      </c>
      <c r="F10" s="48" t="s">
        <v>18</v>
      </c>
      <c r="G10" s="27">
        <f>(O7*3)</f>
        <v>3.5122939362024894</v>
      </c>
      <c r="I10" s="50" t="str">
        <f>IF(AND(COUNTBLANK(B9:B33)=0,O8&gt;=1.33),"PROCESS IS CAPABLE",IF(AND(COUNTBLANK(B9:B33)=0,O8&lt;=0.99),"PROCESS IS NOT CAPABLE",IF(AND(COUNTBLANK(B9:B33)=0,O8&gt;=1),"PROCESS IS CAPABLE-WITH TIGHT CONTROLS","")))</f>
        <v>PROCESS IS CAPABLE-WITH TIGHT CONTROLS</v>
      </c>
      <c r="J10" s="50"/>
      <c r="K10" s="50"/>
      <c r="L10" s="50"/>
      <c r="M10" s="50"/>
      <c r="N10" s="50"/>
      <c r="O10" s="50"/>
      <c r="P10" s="19"/>
      <c r="Q10" s="26">
        <f>Q9</f>
        <v>1.7335999999999996</v>
      </c>
      <c r="R10" s="26">
        <f t="shared" ref="R10:R25" si="0">R9</f>
        <v>4.5235715052308372</v>
      </c>
      <c r="S10" s="26">
        <f t="shared" ref="S10:S33" si="1">MAX(N$5:O$5)</f>
        <v>5</v>
      </c>
    </row>
    <row r="11" spans="1:19" s="18" customFormat="1" ht="12.75" customHeight="1" x14ac:dyDescent="0.15">
      <c r="A11" s="38">
        <v>44166</v>
      </c>
      <c r="B11" s="39">
        <v>0.71</v>
      </c>
      <c r="I11" s="50"/>
      <c r="J11" s="50"/>
      <c r="K11" s="50"/>
      <c r="L11" s="50"/>
      <c r="M11" s="50"/>
      <c r="N11" s="50"/>
      <c r="O11" s="50"/>
      <c r="Q11" s="26">
        <f t="shared" ref="Q11:R33" si="2">Q10</f>
        <v>1.7335999999999996</v>
      </c>
      <c r="R11" s="26">
        <f t="shared" si="0"/>
        <v>4.5235715052308372</v>
      </c>
      <c r="S11" s="26">
        <f t="shared" si="1"/>
        <v>5</v>
      </c>
    </row>
    <row r="12" spans="1:19" s="18" customFormat="1" x14ac:dyDescent="0.15">
      <c r="A12" s="38">
        <v>44197</v>
      </c>
      <c r="B12" s="39">
        <v>1.03</v>
      </c>
      <c r="Q12" s="26">
        <f t="shared" si="2"/>
        <v>1.7335999999999996</v>
      </c>
      <c r="R12" s="26">
        <f t="shared" si="0"/>
        <v>4.5235715052308372</v>
      </c>
      <c r="S12" s="26">
        <f t="shared" si="1"/>
        <v>5</v>
      </c>
    </row>
    <row r="13" spans="1:19" s="18" customFormat="1" x14ac:dyDescent="0.15">
      <c r="A13" s="38">
        <v>44228</v>
      </c>
      <c r="B13" s="39">
        <v>0.53</v>
      </c>
      <c r="Q13" s="26">
        <f t="shared" si="2"/>
        <v>1.7335999999999996</v>
      </c>
      <c r="R13" s="26">
        <f t="shared" si="0"/>
        <v>4.5235715052308372</v>
      </c>
      <c r="S13" s="26">
        <f t="shared" si="1"/>
        <v>5</v>
      </c>
    </row>
    <row r="14" spans="1:19" s="18" customFormat="1" x14ac:dyDescent="0.15">
      <c r="A14" s="38">
        <v>44256</v>
      </c>
      <c r="B14" s="39">
        <v>0.56000000000000005</v>
      </c>
      <c r="Q14" s="26">
        <f t="shared" si="2"/>
        <v>1.7335999999999996</v>
      </c>
      <c r="R14" s="26">
        <f t="shared" si="0"/>
        <v>4.5235715052308372</v>
      </c>
      <c r="S14" s="26">
        <f t="shared" si="1"/>
        <v>5</v>
      </c>
    </row>
    <row r="15" spans="1:19" s="18" customFormat="1" x14ac:dyDescent="0.15">
      <c r="A15" s="38">
        <v>44287</v>
      </c>
      <c r="B15" s="39">
        <v>0.42</v>
      </c>
      <c r="Q15" s="26">
        <f t="shared" si="2"/>
        <v>1.7335999999999996</v>
      </c>
      <c r="R15" s="26">
        <f t="shared" si="0"/>
        <v>4.5235715052308372</v>
      </c>
      <c r="S15" s="26">
        <f t="shared" si="1"/>
        <v>5</v>
      </c>
    </row>
    <row r="16" spans="1:19" s="18" customFormat="1" x14ac:dyDescent="0.15">
      <c r="A16" s="38">
        <v>44317</v>
      </c>
      <c r="B16" s="39">
        <v>1.05</v>
      </c>
      <c r="Q16" s="26">
        <f t="shared" si="2"/>
        <v>1.7335999999999996</v>
      </c>
      <c r="R16" s="26">
        <f t="shared" si="0"/>
        <v>4.5235715052308372</v>
      </c>
      <c r="S16" s="26">
        <f t="shared" si="1"/>
        <v>5</v>
      </c>
    </row>
    <row r="17" spans="1:19" s="18" customFormat="1" x14ac:dyDescent="0.15">
      <c r="A17" s="38">
        <v>44348</v>
      </c>
      <c r="B17" s="39">
        <v>1.25</v>
      </c>
      <c r="Q17" s="26">
        <f t="shared" si="2"/>
        <v>1.7335999999999996</v>
      </c>
      <c r="R17" s="26">
        <f t="shared" si="0"/>
        <v>4.5235715052308372</v>
      </c>
      <c r="S17" s="26">
        <f t="shared" si="1"/>
        <v>5</v>
      </c>
    </row>
    <row r="18" spans="1:19" s="18" customFormat="1" x14ac:dyDescent="0.15">
      <c r="A18" s="38">
        <v>44378</v>
      </c>
      <c r="B18" s="39">
        <v>3.18</v>
      </c>
      <c r="Q18" s="26">
        <f t="shared" si="2"/>
        <v>1.7335999999999996</v>
      </c>
      <c r="R18" s="26">
        <f t="shared" si="0"/>
        <v>4.5235715052308372</v>
      </c>
      <c r="S18" s="26">
        <f t="shared" si="1"/>
        <v>5</v>
      </c>
    </row>
    <row r="19" spans="1:19" s="18" customFormat="1" x14ac:dyDescent="0.15">
      <c r="A19" s="38">
        <v>44409</v>
      </c>
      <c r="B19" s="39">
        <v>2.2599999999999998</v>
      </c>
      <c r="Q19" s="26">
        <f t="shared" si="2"/>
        <v>1.7335999999999996</v>
      </c>
      <c r="R19" s="26">
        <f t="shared" si="0"/>
        <v>4.5235715052308372</v>
      </c>
      <c r="S19" s="26">
        <f t="shared" si="1"/>
        <v>5</v>
      </c>
    </row>
    <row r="20" spans="1:19" s="18" customFormat="1" x14ac:dyDescent="0.15">
      <c r="A20" s="38">
        <v>44440</v>
      </c>
      <c r="B20" s="39">
        <v>2.65</v>
      </c>
      <c r="Q20" s="26">
        <f t="shared" si="2"/>
        <v>1.7335999999999996</v>
      </c>
      <c r="R20" s="26">
        <f t="shared" si="0"/>
        <v>4.5235715052308372</v>
      </c>
      <c r="S20" s="26">
        <f t="shared" si="1"/>
        <v>5</v>
      </c>
    </row>
    <row r="21" spans="1:19" s="18" customFormat="1" x14ac:dyDescent="0.15">
      <c r="A21" s="38">
        <v>44470</v>
      </c>
      <c r="B21" s="39">
        <v>1.1299999999999999</v>
      </c>
      <c r="Q21" s="26">
        <f t="shared" si="2"/>
        <v>1.7335999999999996</v>
      </c>
      <c r="R21" s="26">
        <f t="shared" si="0"/>
        <v>4.5235715052308372</v>
      </c>
      <c r="S21" s="26">
        <f t="shared" si="1"/>
        <v>5</v>
      </c>
    </row>
    <row r="22" spans="1:19" s="18" customFormat="1" x14ac:dyDescent="0.15">
      <c r="A22" s="38">
        <v>44501</v>
      </c>
      <c r="B22" s="39">
        <v>1.72</v>
      </c>
      <c r="Q22" s="26">
        <f t="shared" si="2"/>
        <v>1.7335999999999996</v>
      </c>
      <c r="R22" s="26">
        <f t="shared" si="0"/>
        <v>4.5235715052308372</v>
      </c>
      <c r="S22" s="26">
        <f t="shared" si="1"/>
        <v>5</v>
      </c>
    </row>
    <row r="23" spans="1:19" s="18" customFormat="1" x14ac:dyDescent="0.15">
      <c r="A23" s="38">
        <v>44531</v>
      </c>
      <c r="B23" s="39">
        <v>2.2999999999999998</v>
      </c>
      <c r="Q23" s="26">
        <f t="shared" si="2"/>
        <v>1.7335999999999996</v>
      </c>
      <c r="R23" s="26">
        <f t="shared" si="0"/>
        <v>4.5235715052308372</v>
      </c>
      <c r="S23" s="26">
        <f t="shared" si="1"/>
        <v>5</v>
      </c>
    </row>
    <row r="24" spans="1:19" s="18" customFormat="1" x14ac:dyDescent="0.15">
      <c r="A24" s="38">
        <v>44562</v>
      </c>
      <c r="B24" s="39">
        <v>2.93</v>
      </c>
      <c r="Q24" s="26">
        <f t="shared" si="2"/>
        <v>1.7335999999999996</v>
      </c>
      <c r="R24" s="26">
        <f t="shared" si="0"/>
        <v>4.5235715052308372</v>
      </c>
      <c r="S24" s="26">
        <f t="shared" si="1"/>
        <v>5</v>
      </c>
    </row>
    <row r="25" spans="1:19" s="18" customFormat="1" x14ac:dyDescent="0.15">
      <c r="A25" s="38">
        <v>44593</v>
      </c>
      <c r="B25" s="39">
        <v>1.56</v>
      </c>
      <c r="Q25" s="26">
        <f t="shared" si="2"/>
        <v>1.7335999999999996</v>
      </c>
      <c r="R25" s="26">
        <f t="shared" si="0"/>
        <v>4.5235715052308372</v>
      </c>
      <c r="S25" s="26">
        <f t="shared" si="1"/>
        <v>5</v>
      </c>
    </row>
    <row r="26" spans="1:19" s="18" customFormat="1" x14ac:dyDescent="0.15">
      <c r="A26" s="38">
        <v>44621</v>
      </c>
      <c r="B26" s="39">
        <v>1.41</v>
      </c>
      <c r="Q26" s="26">
        <f t="shared" si="2"/>
        <v>1.7335999999999996</v>
      </c>
      <c r="R26" s="26">
        <f t="shared" si="2"/>
        <v>4.5235715052308372</v>
      </c>
      <c r="S26" s="26">
        <f t="shared" si="1"/>
        <v>5</v>
      </c>
    </row>
    <row r="27" spans="1:19" s="18" customFormat="1" x14ac:dyDescent="0.15">
      <c r="A27" s="38">
        <v>44652</v>
      </c>
      <c r="B27" s="39">
        <v>1.38</v>
      </c>
      <c r="Q27" s="26">
        <f t="shared" si="2"/>
        <v>1.7335999999999996</v>
      </c>
      <c r="R27" s="26">
        <f t="shared" si="2"/>
        <v>4.5235715052308372</v>
      </c>
      <c r="S27" s="26">
        <f t="shared" si="1"/>
        <v>5</v>
      </c>
    </row>
    <row r="28" spans="1:19" s="18" customFormat="1" x14ac:dyDescent="0.15">
      <c r="A28" s="38">
        <v>44682</v>
      </c>
      <c r="B28" s="39">
        <v>3.51</v>
      </c>
      <c r="Q28" s="26">
        <f t="shared" si="2"/>
        <v>1.7335999999999996</v>
      </c>
      <c r="R28" s="26">
        <f t="shared" si="2"/>
        <v>4.5235715052308372</v>
      </c>
      <c r="S28" s="26">
        <f t="shared" si="1"/>
        <v>5</v>
      </c>
    </row>
    <row r="29" spans="1:19" s="18" customFormat="1" x14ac:dyDescent="0.15">
      <c r="A29" s="38">
        <v>44713</v>
      </c>
      <c r="B29" s="39">
        <v>3.39</v>
      </c>
      <c r="Q29" s="26">
        <f t="shared" si="2"/>
        <v>1.7335999999999996</v>
      </c>
      <c r="R29" s="26">
        <f t="shared" si="2"/>
        <v>4.5235715052308372</v>
      </c>
      <c r="S29" s="26">
        <f t="shared" si="1"/>
        <v>5</v>
      </c>
    </row>
    <row r="30" spans="1:19" s="18" customFormat="1" x14ac:dyDescent="0.15">
      <c r="A30" s="38">
        <v>44743</v>
      </c>
      <c r="B30" s="39">
        <v>2.12</v>
      </c>
      <c r="Q30" s="26">
        <f t="shared" si="2"/>
        <v>1.7335999999999996</v>
      </c>
      <c r="R30" s="26">
        <f t="shared" si="2"/>
        <v>4.5235715052308372</v>
      </c>
      <c r="S30" s="26">
        <f t="shared" si="1"/>
        <v>5</v>
      </c>
    </row>
    <row r="31" spans="1:19" s="18" customFormat="1" x14ac:dyDescent="0.15">
      <c r="A31" s="38">
        <v>44774</v>
      </c>
      <c r="B31" s="39">
        <v>2.37</v>
      </c>
      <c r="Q31" s="26">
        <f t="shared" si="2"/>
        <v>1.7335999999999996</v>
      </c>
      <c r="R31" s="26">
        <f t="shared" si="2"/>
        <v>4.5235715052308372</v>
      </c>
      <c r="S31" s="26">
        <f t="shared" si="1"/>
        <v>5</v>
      </c>
    </row>
    <row r="32" spans="1:19" s="18" customFormat="1" x14ac:dyDescent="0.15">
      <c r="A32" s="38">
        <v>44805</v>
      </c>
      <c r="B32" s="39">
        <v>1.9</v>
      </c>
      <c r="Q32" s="26">
        <f t="shared" si="2"/>
        <v>1.7335999999999996</v>
      </c>
      <c r="R32" s="26">
        <f t="shared" si="2"/>
        <v>4.5235715052308372</v>
      </c>
      <c r="S32" s="26">
        <f t="shared" si="1"/>
        <v>5</v>
      </c>
    </row>
    <row r="33" spans="1:19" s="18" customFormat="1" x14ac:dyDescent="0.15">
      <c r="A33" s="38">
        <v>44835</v>
      </c>
      <c r="B33" s="39">
        <v>2.29</v>
      </c>
      <c r="Q33" s="26">
        <f t="shared" si="2"/>
        <v>1.7335999999999996</v>
      </c>
      <c r="R33" s="26">
        <f t="shared" si="2"/>
        <v>4.5235715052308372</v>
      </c>
      <c r="S33" s="26">
        <f t="shared" si="1"/>
        <v>5</v>
      </c>
    </row>
    <row r="34" spans="1:19" s="4" customFormat="1" ht="14" x14ac:dyDescent="0.15">
      <c r="A34" s="3"/>
      <c r="J34" s="3"/>
      <c r="K34" s="3"/>
      <c r="L34" s="3"/>
      <c r="M34" s="3"/>
    </row>
    <row r="35" spans="1:19" s="4" customFormat="1" ht="14" x14ac:dyDescent="0.15">
      <c r="A35" s="3"/>
      <c r="J35" s="3"/>
      <c r="K35" s="3"/>
      <c r="L35" s="3"/>
      <c r="M35" s="3"/>
    </row>
    <row r="36" spans="1:19" s="4" customFormat="1" ht="14" x14ac:dyDescent="0.15">
      <c r="A36" s="3"/>
      <c r="J36" s="3"/>
      <c r="K36" s="3"/>
      <c r="L36" s="3"/>
      <c r="M36" s="3"/>
    </row>
    <row r="37" spans="1:19" s="4" customFormat="1" ht="14" x14ac:dyDescent="0.15">
      <c r="A37" s="3"/>
      <c r="J37" s="3"/>
      <c r="K37" s="3"/>
      <c r="L37" s="3"/>
      <c r="M37" s="3"/>
    </row>
    <row r="38" spans="1:19" s="4" customFormat="1" ht="14" x14ac:dyDescent="0.15">
      <c r="A38" s="3"/>
      <c r="J38" s="3"/>
      <c r="K38" s="3"/>
      <c r="L38" s="3"/>
      <c r="M38" s="3"/>
    </row>
    <row r="39" spans="1:19" s="4" customFormat="1" ht="14" x14ac:dyDescent="0.15">
      <c r="A39" s="3"/>
      <c r="J39" s="3"/>
      <c r="K39" s="3"/>
      <c r="L39" s="3"/>
      <c r="M39" s="3"/>
    </row>
    <row r="40" spans="1:19" s="4" customFormat="1" ht="14" x14ac:dyDescent="0.15">
      <c r="A40" s="3"/>
      <c r="J40" s="3"/>
      <c r="K40" s="3"/>
      <c r="L40" s="3"/>
      <c r="M40" s="3"/>
    </row>
    <row r="41" spans="1:19" s="4" customFormat="1" ht="14" x14ac:dyDescent="0.15">
      <c r="A41" s="3"/>
      <c r="J41" s="3"/>
      <c r="K41" s="3"/>
      <c r="L41" s="3"/>
      <c r="M41" s="3"/>
    </row>
    <row r="42" spans="1:19" s="4" customFormat="1" ht="14" x14ac:dyDescent="0.15">
      <c r="A42" s="3"/>
      <c r="J42" s="3"/>
      <c r="K42" s="3"/>
      <c r="L42" s="3"/>
      <c r="M42" s="3"/>
    </row>
    <row r="43" spans="1:19" s="4" customFormat="1" ht="14" x14ac:dyDescent="0.15">
      <c r="A43" s="3"/>
      <c r="J43" s="3"/>
      <c r="K43" s="3"/>
      <c r="L43" s="3"/>
      <c r="M43" s="3"/>
    </row>
    <row r="44" spans="1:19" s="4" customFormat="1" ht="14" x14ac:dyDescent="0.15">
      <c r="A44" s="3"/>
      <c r="J44" s="3"/>
      <c r="K44" s="3"/>
      <c r="L44" s="3"/>
      <c r="M44" s="3"/>
    </row>
    <row r="45" spans="1:19" s="2" customFormat="1" ht="16" x14ac:dyDescent="0.2">
      <c r="A45" s="20"/>
      <c r="J45" s="20"/>
      <c r="K45" s="20"/>
      <c r="L45" s="20"/>
      <c r="M45" s="20"/>
    </row>
    <row r="46" spans="1:19" s="2" customFormat="1" ht="16" x14ac:dyDescent="0.2">
      <c r="A46" s="20"/>
      <c r="J46" s="20"/>
      <c r="K46" s="20"/>
      <c r="L46" s="20"/>
      <c r="M46" s="20"/>
    </row>
    <row r="47" spans="1:19" s="2" customFormat="1" ht="16" x14ac:dyDescent="0.2">
      <c r="A47" s="20"/>
      <c r="J47" s="20"/>
      <c r="K47" s="20"/>
      <c r="L47" s="20"/>
      <c r="M47" s="20"/>
    </row>
    <row r="48" spans="1:19" s="2" customFormat="1" ht="16" x14ac:dyDescent="0.2">
      <c r="A48" s="20"/>
      <c r="J48" s="20"/>
      <c r="K48" s="20"/>
      <c r="L48" s="20"/>
      <c r="M48" s="20"/>
    </row>
    <row r="49" spans="1:13" s="2" customFormat="1" ht="16" x14ac:dyDescent="0.2">
      <c r="A49" s="20"/>
      <c r="J49" s="20"/>
      <c r="K49" s="20"/>
      <c r="L49" s="20"/>
      <c r="M49" s="20"/>
    </row>
    <row r="50" spans="1:13" s="2" customFormat="1" ht="16" x14ac:dyDescent="0.2">
      <c r="A50" s="20"/>
      <c r="J50" s="20"/>
      <c r="K50" s="20"/>
      <c r="L50" s="20"/>
      <c r="M50" s="20"/>
    </row>
    <row r="51" spans="1:13" s="2" customFormat="1" ht="16" x14ac:dyDescent="0.2">
      <c r="A51" s="20"/>
      <c r="J51" s="20"/>
      <c r="K51" s="20"/>
      <c r="L51" s="20"/>
      <c r="M51" s="20"/>
    </row>
    <row r="52" spans="1:13" s="2" customFormat="1" ht="16" x14ac:dyDescent="0.2">
      <c r="A52" s="20"/>
      <c r="J52" s="20"/>
      <c r="K52" s="20"/>
      <c r="L52" s="20"/>
      <c r="M52" s="20"/>
    </row>
    <row r="53" spans="1:13" s="2" customFormat="1" ht="16" x14ac:dyDescent="0.2">
      <c r="A53" s="20"/>
      <c r="J53" s="20"/>
      <c r="K53" s="20"/>
      <c r="L53" s="20"/>
      <c r="M53" s="20"/>
    </row>
    <row r="54" spans="1:13" s="2" customFormat="1" ht="16" x14ac:dyDescent="0.2">
      <c r="A54" s="20"/>
      <c r="J54" s="20"/>
      <c r="K54" s="20"/>
      <c r="L54" s="20"/>
      <c r="M54" s="20"/>
    </row>
    <row r="55" spans="1:13" s="2" customFormat="1" ht="16" x14ac:dyDescent="0.2">
      <c r="A55" s="20"/>
      <c r="J55" s="20"/>
      <c r="K55" s="20"/>
      <c r="L55" s="20"/>
      <c r="M55" s="20"/>
    </row>
    <row r="56" spans="1:13" s="2" customFormat="1" ht="16" x14ac:dyDescent="0.2">
      <c r="A56" s="20"/>
      <c r="J56" s="20"/>
      <c r="K56" s="20"/>
      <c r="L56" s="20"/>
      <c r="M56" s="20"/>
    </row>
    <row r="57" spans="1:13" s="2" customFormat="1" ht="16" x14ac:dyDescent="0.2">
      <c r="A57" s="20"/>
      <c r="J57" s="20"/>
      <c r="K57" s="20"/>
      <c r="L57" s="20"/>
      <c r="M57" s="20"/>
    </row>
    <row r="58" spans="1:13" s="2" customFormat="1" ht="16" x14ac:dyDescent="0.2">
      <c r="A58" s="20"/>
      <c r="J58" s="20"/>
      <c r="K58" s="20"/>
      <c r="L58" s="20"/>
      <c r="M58" s="20"/>
    </row>
    <row r="59" spans="1:13" s="2" customFormat="1" ht="16" x14ac:dyDescent="0.2">
      <c r="A59" s="20"/>
      <c r="J59" s="20"/>
      <c r="K59" s="20"/>
      <c r="L59" s="20"/>
      <c r="M59" s="20"/>
    </row>
    <row r="60" spans="1:13" s="2" customFormat="1" ht="16" x14ac:dyDescent="0.2">
      <c r="A60" s="20"/>
      <c r="J60" s="20"/>
      <c r="K60" s="20"/>
      <c r="L60" s="20"/>
      <c r="M60" s="20"/>
    </row>
  </sheetData>
  <mergeCells count="7">
    <mergeCell ref="I10:O11"/>
    <mergeCell ref="A7:B7"/>
    <mergeCell ref="C5:G5"/>
    <mergeCell ref="N3:O3"/>
    <mergeCell ref="I1:O1"/>
    <mergeCell ref="G4:L4"/>
    <mergeCell ref="G3:L3"/>
  </mergeCells>
  <phoneticPr fontId="0" type="noConversion"/>
  <conditionalFormatting sqref="I10">
    <cfRule type="expression" dxfId="1" priority="1" stopIfTrue="1">
      <formula>$O$8&gt;=1.33</formula>
    </cfRule>
  </conditionalFormatting>
  <printOptions horizontalCentered="1"/>
  <pageMargins left="0.78740157480314965" right="0.78740157480314965" top="0.59055118110236227" bottom="0.78740157480314965" header="0.51181102362204722" footer="0.51181102362204722"/>
  <pageSetup paperSize="9" scale="95" orientation="landscape" horizontalDpi="4294967293" verticalDpi="1200"/>
  <headerFooter alignWithMargins="0">
    <oddFooter>&amp;L&amp;9File : &amp;F - &amp;A
Copyright © 2005-2008 - Lean Flow Consulting - All Rights Reserved&amp;R&amp;9Form Release : 1.00US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S60"/>
  <sheetViews>
    <sheetView zoomScale="150" zoomScaleNormal="150" workbookViewId="0">
      <selection activeCell="C9" sqref="C9"/>
    </sheetView>
  </sheetViews>
  <sheetFormatPr baseColWidth="10" defaultColWidth="9.1640625" defaultRowHeight="13" x14ac:dyDescent="0.15"/>
  <cols>
    <col min="1" max="1" width="8.6640625" style="21" customWidth="1"/>
    <col min="2" max="2" width="10" customWidth="1"/>
    <col min="3" max="3" width="9.1640625" customWidth="1"/>
    <col min="4" max="4" width="8.5" customWidth="1"/>
    <col min="5" max="6" width="9.1640625" customWidth="1"/>
    <col min="7" max="7" width="8.83203125" customWidth="1"/>
    <col min="8" max="8" width="1.5" customWidth="1"/>
    <col min="9" max="9" width="9.1640625" customWidth="1"/>
    <col min="10" max="10" width="9.5" style="21" customWidth="1"/>
    <col min="11" max="11" width="8.83203125" style="21" customWidth="1"/>
    <col min="12" max="12" width="13.5" style="21" customWidth="1"/>
    <col min="13" max="13" width="10.83203125" style="21" customWidth="1"/>
    <col min="14" max="15" width="9.5" customWidth="1"/>
    <col min="16" max="16" width="9.33203125" customWidth="1"/>
  </cols>
  <sheetData>
    <row r="1" spans="1:19" s="2" customFormat="1" ht="30" customHeight="1" x14ac:dyDescent="0.2">
      <c r="A1" s="40"/>
      <c r="B1" s="40"/>
      <c r="C1" s="40"/>
      <c r="D1" s="40"/>
      <c r="E1" s="40"/>
      <c r="F1" s="40"/>
      <c r="G1" s="40"/>
      <c r="H1" s="40"/>
      <c r="I1" s="53" t="s">
        <v>10</v>
      </c>
      <c r="J1" s="54"/>
      <c r="K1" s="54"/>
      <c r="L1" s="54"/>
      <c r="M1" s="54"/>
      <c r="N1" s="54"/>
      <c r="O1" s="54"/>
    </row>
    <row r="2" spans="1:19" s="4" customFormat="1" ht="13" customHeight="1" x14ac:dyDescent="0.15">
      <c r="A2" s="3"/>
      <c r="J2" s="3"/>
      <c r="K2" s="3"/>
      <c r="L2" s="3"/>
      <c r="M2" s="3"/>
    </row>
    <row r="3" spans="1:19" s="8" customFormat="1" x14ac:dyDescent="0.15">
      <c r="A3" s="5"/>
      <c r="B3" s="6"/>
      <c r="C3" s="37"/>
      <c r="D3" s="37"/>
      <c r="E3" s="37"/>
      <c r="F3" s="6" t="s">
        <v>9</v>
      </c>
      <c r="G3" s="51" t="s">
        <v>32</v>
      </c>
      <c r="H3" s="52"/>
      <c r="I3" s="52"/>
      <c r="J3" s="52"/>
      <c r="K3" s="52"/>
      <c r="L3" s="52"/>
      <c r="M3" s="7"/>
      <c r="N3" s="55" t="s">
        <v>13</v>
      </c>
      <c r="O3" s="56"/>
      <c r="P3" s="10"/>
    </row>
    <row r="4" spans="1:19" s="8" customFormat="1" x14ac:dyDescent="0.15">
      <c r="A4" s="11"/>
      <c r="B4" s="6"/>
      <c r="C4" s="37"/>
      <c r="D4" s="37"/>
      <c r="E4" s="37"/>
      <c r="F4" s="6" t="s">
        <v>14</v>
      </c>
      <c r="G4" s="58" t="s">
        <v>11</v>
      </c>
      <c r="H4" s="52"/>
      <c r="I4" s="52"/>
      <c r="J4" s="52"/>
      <c r="K4" s="52"/>
      <c r="L4" s="52"/>
      <c r="M4" s="7"/>
      <c r="N4" s="9" t="s">
        <v>3</v>
      </c>
      <c r="O4" s="9" t="s">
        <v>4</v>
      </c>
    </row>
    <row r="5" spans="1:19" s="13" customFormat="1" x14ac:dyDescent="0.15">
      <c r="A5" s="11"/>
      <c r="B5" s="6"/>
      <c r="C5" s="57"/>
      <c r="D5" s="57"/>
      <c r="E5" s="57"/>
      <c r="F5" s="57"/>
      <c r="G5" s="57"/>
      <c r="H5" s="7"/>
      <c r="I5" s="8"/>
      <c r="J5" s="6"/>
      <c r="K5" s="22"/>
      <c r="L5" s="23"/>
      <c r="M5" s="12"/>
      <c r="N5" s="1">
        <v>55</v>
      </c>
      <c r="O5" s="1"/>
    </row>
    <row r="6" spans="1:19" s="13" customFormat="1" ht="7" customHeight="1" x14ac:dyDescent="0.15">
      <c r="A6" s="14"/>
      <c r="J6" s="14"/>
      <c r="K6" s="14"/>
      <c r="L6" s="14"/>
      <c r="M6" s="14"/>
    </row>
    <row r="7" spans="1:19" s="13" customFormat="1" x14ac:dyDescent="0.15">
      <c r="A7" s="49" t="s">
        <v>0</v>
      </c>
      <c r="B7" s="49"/>
      <c r="F7" s="16" t="s">
        <v>1</v>
      </c>
      <c r="G7" s="27">
        <f>STDEV(B9:B33)</f>
        <v>6.3375550753688392</v>
      </c>
      <c r="I7" s="34"/>
      <c r="J7" s="35"/>
      <c r="K7" s="35"/>
      <c r="L7" s="35"/>
      <c r="M7" s="35"/>
      <c r="N7" s="28" t="str">
        <f>IF(COUNTBLANK(N5:O5)=2,"Define Min or Max Specification :",IF(COUNTBLANK(N5)=1,"Short-term Capability (Cpu) :",IF(COUNTBLANK(O5)=1,"Short-term Capability (Cpl) :","Define Min or Max Specification :")))</f>
        <v>Short-term Capability (Cpl) :</v>
      </c>
      <c r="O7" s="29">
        <f>IF(COUNTBLANK(N5:O5)=2,"",IF(COUNTBLANK(O5)=1,(G8-N5)/(3*G7),IF(COUNTBLANK(P5)=1,(O5-G8)/(3*G7),"")))</f>
        <v>1.0057927056824332</v>
      </c>
    </row>
    <row r="8" spans="1:19" s="18" customFormat="1" x14ac:dyDescent="0.15">
      <c r="A8" s="15" t="s">
        <v>8</v>
      </c>
      <c r="B8" s="15" t="s">
        <v>5</v>
      </c>
      <c r="C8" s="13"/>
      <c r="D8" s="13"/>
      <c r="E8" s="13"/>
      <c r="F8" s="17" t="s">
        <v>2</v>
      </c>
      <c r="G8" s="27">
        <f>AVERAGE(B9:B33)</f>
        <v>74.122799999999984</v>
      </c>
      <c r="I8" s="30"/>
      <c r="J8" s="31"/>
      <c r="K8" s="31"/>
      <c r="L8" s="31"/>
      <c r="M8" s="31"/>
      <c r="N8" s="32" t="s">
        <v>7</v>
      </c>
      <c r="O8" s="33">
        <f>O7</f>
        <v>1.0057927056824332</v>
      </c>
      <c r="P8" s="8"/>
      <c r="Q8" s="25" t="s">
        <v>6</v>
      </c>
      <c r="R8" s="25" t="str">
        <f>IF(COUNTBLANK(N5:O5)=2,"",IF(COUNTBLANK(N5)=1,"UCL",IF(COUNTBLANK(O5)=1,"LCL","")))</f>
        <v>LCL</v>
      </c>
      <c r="S8" s="25" t="str">
        <f>IF(COUNTBLANK(N5:O5)=2,"",IF(COUNTBLANK(N5)=1,"USL",IF(COUNTBLANK(O5)=1,"LSL","")))</f>
        <v>LSL</v>
      </c>
    </row>
    <row r="9" spans="1:19" s="18" customFormat="1" ht="12.75" customHeight="1" x14ac:dyDescent="0.15">
      <c r="A9" s="38">
        <v>44105</v>
      </c>
      <c r="B9" s="39">
        <v>79.599999999999994</v>
      </c>
      <c r="F9" s="24" t="str">
        <f>IF(COUNTBLANK(N5:O5)=2,"Define Min or Max Specification :",IF(COUNTBLANK(N5)=1,"Upper Control Limit (UCL) :",IF(COUNTBLANK(O5)=1,"Lower Control Limit (LCL) :","Define Min or Max Specification :")))</f>
        <v>Lower Control Limit (LCL) :</v>
      </c>
      <c r="G9" s="27">
        <f>IF(COUNTBLANK(N5:O5)=2,"",IF(COUNTBLANK(O5)=1,G8-(3*G7),G8+(3*G7)))</f>
        <v>55.110134773893463</v>
      </c>
      <c r="J9" s="36"/>
      <c r="K9" s="36"/>
      <c r="L9" s="36"/>
      <c r="M9" s="36"/>
      <c r="N9" s="36"/>
      <c r="O9" s="36"/>
      <c r="P9" s="19"/>
      <c r="Q9" s="26">
        <f>G8</f>
        <v>74.122799999999984</v>
      </c>
      <c r="R9" s="26">
        <f>G9</f>
        <v>55.110134773893463</v>
      </c>
      <c r="S9" s="26">
        <f>MAX(N$5:O$5)</f>
        <v>55</v>
      </c>
    </row>
    <row r="10" spans="1:19" s="18" customFormat="1" ht="12.75" customHeight="1" x14ac:dyDescent="0.15">
      <c r="A10" s="38">
        <v>44136</v>
      </c>
      <c r="B10" s="39">
        <v>83.85</v>
      </c>
      <c r="F10" s="48" t="s">
        <v>15</v>
      </c>
      <c r="G10" s="27">
        <f>(O7*3)</f>
        <v>3.0173781170472997</v>
      </c>
      <c r="I10" s="50" t="str">
        <f>IF(AND(COUNTBLANK(B9:B33)=0,O8&gt;=1.33),"PROCESS IS CAPABLE",IF(AND(COUNTBLANK(B9:B33)=0,O8&lt;=0.99),"PROCESS IS NOT CAPABLE",IF(AND(COUNTBLANK(B9:B33)=0,O8&gt;=1),"PROCESS IS CAPABLE-WITH TIGHT CONTROLS","")))</f>
        <v>PROCESS IS CAPABLE-WITH TIGHT CONTROLS</v>
      </c>
      <c r="J10" s="50"/>
      <c r="K10" s="50"/>
      <c r="L10" s="50"/>
      <c r="M10" s="50"/>
      <c r="N10" s="50"/>
      <c r="O10" s="50"/>
      <c r="P10" s="19"/>
      <c r="Q10" s="26">
        <f>Q9</f>
        <v>74.122799999999984</v>
      </c>
      <c r="R10" s="26">
        <f t="shared" ref="R10:R25" si="0">R9</f>
        <v>55.110134773893463</v>
      </c>
      <c r="S10" s="26">
        <f t="shared" ref="S10:S33" si="1">MAX(N$5:O$5)</f>
        <v>55</v>
      </c>
    </row>
    <row r="11" spans="1:19" s="18" customFormat="1" ht="12.75" customHeight="1" x14ac:dyDescent="0.15">
      <c r="A11" s="38">
        <v>44166</v>
      </c>
      <c r="B11" s="39">
        <v>71.430000000000007</v>
      </c>
      <c r="I11" s="50"/>
      <c r="J11" s="50"/>
      <c r="K11" s="50"/>
      <c r="L11" s="50"/>
      <c r="M11" s="50"/>
      <c r="N11" s="50"/>
      <c r="O11" s="50"/>
      <c r="Q11" s="26">
        <f t="shared" ref="Q11:R26" si="2">Q10</f>
        <v>74.122799999999984</v>
      </c>
      <c r="R11" s="26">
        <f t="shared" si="0"/>
        <v>55.110134773893463</v>
      </c>
      <c r="S11" s="26">
        <f t="shared" si="1"/>
        <v>55</v>
      </c>
    </row>
    <row r="12" spans="1:19" s="18" customFormat="1" x14ac:dyDescent="0.15">
      <c r="A12" s="38">
        <v>44197</v>
      </c>
      <c r="B12" s="39">
        <v>82.89</v>
      </c>
      <c r="Q12" s="26">
        <f t="shared" si="2"/>
        <v>74.122799999999984</v>
      </c>
      <c r="R12" s="26">
        <f t="shared" si="0"/>
        <v>55.110134773893463</v>
      </c>
      <c r="S12" s="26">
        <f t="shared" si="1"/>
        <v>55</v>
      </c>
    </row>
    <row r="13" spans="1:19" s="18" customFormat="1" x14ac:dyDescent="0.15">
      <c r="A13" s="38">
        <v>44228</v>
      </c>
      <c r="B13" s="39">
        <v>75.84</v>
      </c>
      <c r="Q13" s="26">
        <f t="shared" si="2"/>
        <v>74.122799999999984</v>
      </c>
      <c r="R13" s="26">
        <f t="shared" si="0"/>
        <v>55.110134773893463</v>
      </c>
      <c r="S13" s="26">
        <f t="shared" si="1"/>
        <v>55</v>
      </c>
    </row>
    <row r="14" spans="1:19" s="18" customFormat="1" x14ac:dyDescent="0.15">
      <c r="A14" s="38">
        <v>44256</v>
      </c>
      <c r="B14" s="39">
        <v>77.86</v>
      </c>
      <c r="Q14" s="26">
        <f t="shared" si="2"/>
        <v>74.122799999999984</v>
      </c>
      <c r="R14" s="26">
        <f t="shared" si="0"/>
        <v>55.110134773893463</v>
      </c>
      <c r="S14" s="26">
        <f t="shared" si="1"/>
        <v>55</v>
      </c>
    </row>
    <row r="15" spans="1:19" s="18" customFormat="1" x14ac:dyDescent="0.15">
      <c r="A15" s="38">
        <v>44287</v>
      </c>
      <c r="B15" s="39">
        <v>75.400000000000006</v>
      </c>
      <c r="Q15" s="26">
        <f t="shared" si="2"/>
        <v>74.122799999999984</v>
      </c>
      <c r="R15" s="26">
        <f t="shared" si="0"/>
        <v>55.110134773893463</v>
      </c>
      <c r="S15" s="26">
        <f t="shared" si="1"/>
        <v>55</v>
      </c>
    </row>
    <row r="16" spans="1:19" s="18" customFormat="1" x14ac:dyDescent="0.15">
      <c r="A16" s="38">
        <v>44317</v>
      </c>
      <c r="B16" s="39">
        <v>80</v>
      </c>
      <c r="Q16" s="26">
        <f t="shared" si="2"/>
        <v>74.122799999999984</v>
      </c>
      <c r="R16" s="26">
        <f t="shared" si="0"/>
        <v>55.110134773893463</v>
      </c>
      <c r="S16" s="26">
        <f t="shared" si="1"/>
        <v>55</v>
      </c>
    </row>
    <row r="17" spans="1:19" s="18" customFormat="1" x14ac:dyDescent="0.15">
      <c r="A17" s="38">
        <v>44348</v>
      </c>
      <c r="B17" s="39">
        <v>74.44</v>
      </c>
      <c r="Q17" s="26">
        <f t="shared" si="2"/>
        <v>74.122799999999984</v>
      </c>
      <c r="R17" s="26">
        <f t="shared" si="0"/>
        <v>55.110134773893463</v>
      </c>
      <c r="S17" s="26">
        <f t="shared" si="1"/>
        <v>55</v>
      </c>
    </row>
    <row r="18" spans="1:19" s="18" customFormat="1" x14ac:dyDescent="0.15">
      <c r="A18" s="38">
        <v>44378</v>
      </c>
      <c r="B18" s="39">
        <v>82.81</v>
      </c>
      <c r="Q18" s="26">
        <f t="shared" si="2"/>
        <v>74.122799999999984</v>
      </c>
      <c r="R18" s="26">
        <f t="shared" si="0"/>
        <v>55.110134773893463</v>
      </c>
      <c r="S18" s="26">
        <f t="shared" si="1"/>
        <v>55</v>
      </c>
    </row>
    <row r="19" spans="1:19" s="18" customFormat="1" x14ac:dyDescent="0.15">
      <c r="A19" s="38">
        <v>44409</v>
      </c>
      <c r="B19" s="39">
        <v>77.39</v>
      </c>
      <c r="Q19" s="26">
        <f t="shared" si="2"/>
        <v>74.122799999999984</v>
      </c>
      <c r="R19" s="26">
        <f t="shared" si="0"/>
        <v>55.110134773893463</v>
      </c>
      <c r="S19" s="26">
        <f t="shared" si="1"/>
        <v>55</v>
      </c>
    </row>
    <row r="20" spans="1:19" s="18" customFormat="1" x14ac:dyDescent="0.15">
      <c r="A20" s="38">
        <v>44440</v>
      </c>
      <c r="B20" s="39">
        <v>81.28</v>
      </c>
      <c r="Q20" s="26">
        <f t="shared" si="2"/>
        <v>74.122799999999984</v>
      </c>
      <c r="R20" s="26">
        <f t="shared" si="0"/>
        <v>55.110134773893463</v>
      </c>
      <c r="S20" s="26">
        <f t="shared" si="1"/>
        <v>55</v>
      </c>
    </row>
    <row r="21" spans="1:19" s="18" customFormat="1" x14ac:dyDescent="0.15">
      <c r="A21" s="38">
        <v>44470</v>
      </c>
      <c r="B21" s="39">
        <v>70.2</v>
      </c>
      <c r="Q21" s="26">
        <f t="shared" si="2"/>
        <v>74.122799999999984</v>
      </c>
      <c r="R21" s="26">
        <f t="shared" si="0"/>
        <v>55.110134773893463</v>
      </c>
      <c r="S21" s="26">
        <f t="shared" si="1"/>
        <v>55</v>
      </c>
    </row>
    <row r="22" spans="1:19" s="18" customFormat="1" x14ac:dyDescent="0.15">
      <c r="A22" s="38">
        <v>44501</v>
      </c>
      <c r="B22" s="39">
        <v>65.709999999999994</v>
      </c>
      <c r="Q22" s="26">
        <f t="shared" si="2"/>
        <v>74.122799999999984</v>
      </c>
      <c r="R22" s="26">
        <f t="shared" si="0"/>
        <v>55.110134773893463</v>
      </c>
      <c r="S22" s="26">
        <f t="shared" si="1"/>
        <v>55</v>
      </c>
    </row>
    <row r="23" spans="1:19" s="18" customFormat="1" x14ac:dyDescent="0.15">
      <c r="A23" s="38">
        <v>44531</v>
      </c>
      <c r="B23" s="39">
        <v>74.42</v>
      </c>
      <c r="Q23" s="26">
        <f t="shared" si="2"/>
        <v>74.122799999999984</v>
      </c>
      <c r="R23" s="26">
        <f t="shared" si="0"/>
        <v>55.110134773893463</v>
      </c>
      <c r="S23" s="26">
        <f t="shared" si="1"/>
        <v>55</v>
      </c>
    </row>
    <row r="24" spans="1:19" s="18" customFormat="1" x14ac:dyDescent="0.15">
      <c r="A24" s="38">
        <v>44562</v>
      </c>
      <c r="B24" s="39">
        <v>74.19</v>
      </c>
      <c r="Q24" s="26">
        <f t="shared" si="2"/>
        <v>74.122799999999984</v>
      </c>
      <c r="R24" s="26">
        <f t="shared" si="0"/>
        <v>55.110134773893463</v>
      </c>
      <c r="S24" s="26">
        <f t="shared" si="1"/>
        <v>55</v>
      </c>
    </row>
    <row r="25" spans="1:19" s="18" customFormat="1" x14ac:dyDescent="0.15">
      <c r="A25" s="38">
        <v>44593</v>
      </c>
      <c r="B25" s="39">
        <v>70.28</v>
      </c>
      <c r="Q25" s="26">
        <f t="shared" si="2"/>
        <v>74.122799999999984</v>
      </c>
      <c r="R25" s="26">
        <f t="shared" si="0"/>
        <v>55.110134773893463</v>
      </c>
      <c r="S25" s="26">
        <f t="shared" si="1"/>
        <v>55</v>
      </c>
    </row>
    <row r="26" spans="1:19" s="18" customFormat="1" x14ac:dyDescent="0.15">
      <c r="A26" s="38">
        <v>44621</v>
      </c>
      <c r="B26" s="39">
        <v>57.91</v>
      </c>
      <c r="Q26" s="26">
        <f t="shared" si="2"/>
        <v>74.122799999999984</v>
      </c>
      <c r="R26" s="26">
        <f t="shared" si="2"/>
        <v>55.110134773893463</v>
      </c>
      <c r="S26" s="26">
        <f t="shared" si="1"/>
        <v>55</v>
      </c>
    </row>
    <row r="27" spans="1:19" s="18" customFormat="1" x14ac:dyDescent="0.15">
      <c r="A27" s="38">
        <v>44652</v>
      </c>
      <c r="B27" s="39">
        <v>63.42</v>
      </c>
      <c r="Q27" s="26">
        <f t="shared" ref="Q27:R33" si="3">Q26</f>
        <v>74.122799999999984</v>
      </c>
      <c r="R27" s="26">
        <f t="shared" si="3"/>
        <v>55.110134773893463</v>
      </c>
      <c r="S27" s="26">
        <f t="shared" si="1"/>
        <v>55</v>
      </c>
    </row>
    <row r="28" spans="1:19" s="18" customFormat="1" x14ac:dyDescent="0.15">
      <c r="A28" s="38">
        <v>44682</v>
      </c>
      <c r="B28" s="39">
        <v>67.099999999999994</v>
      </c>
      <c r="Q28" s="26">
        <f t="shared" si="3"/>
        <v>74.122799999999984</v>
      </c>
      <c r="R28" s="26">
        <f t="shared" si="3"/>
        <v>55.110134773893463</v>
      </c>
      <c r="S28" s="26">
        <f t="shared" si="1"/>
        <v>55</v>
      </c>
    </row>
    <row r="29" spans="1:19" s="18" customFormat="1" x14ac:dyDescent="0.15">
      <c r="A29" s="38">
        <v>44713</v>
      </c>
      <c r="B29" s="39">
        <v>72.47</v>
      </c>
      <c r="Q29" s="26">
        <f t="shared" si="3"/>
        <v>74.122799999999984</v>
      </c>
      <c r="R29" s="26">
        <f t="shared" si="3"/>
        <v>55.110134773893463</v>
      </c>
      <c r="S29" s="26">
        <f t="shared" si="1"/>
        <v>55</v>
      </c>
    </row>
    <row r="30" spans="1:19" s="18" customFormat="1" x14ac:dyDescent="0.15">
      <c r="A30" s="38">
        <v>44743</v>
      </c>
      <c r="B30" s="39">
        <v>71.63</v>
      </c>
      <c r="Q30" s="26">
        <f t="shared" si="3"/>
        <v>74.122799999999984</v>
      </c>
      <c r="R30" s="26">
        <f t="shared" si="3"/>
        <v>55.110134773893463</v>
      </c>
      <c r="S30" s="26">
        <f t="shared" si="1"/>
        <v>55</v>
      </c>
    </row>
    <row r="31" spans="1:19" s="18" customFormat="1" x14ac:dyDescent="0.15">
      <c r="A31" s="38">
        <v>44774</v>
      </c>
      <c r="B31" s="39">
        <v>70.87</v>
      </c>
      <c r="Q31" s="26">
        <f t="shared" si="3"/>
        <v>74.122799999999984</v>
      </c>
      <c r="R31" s="26">
        <f t="shared" si="3"/>
        <v>55.110134773893463</v>
      </c>
      <c r="S31" s="26">
        <f t="shared" si="1"/>
        <v>55</v>
      </c>
    </row>
    <row r="32" spans="1:19" s="18" customFormat="1" x14ac:dyDescent="0.15">
      <c r="A32" s="38">
        <v>44805</v>
      </c>
      <c r="B32" s="39">
        <v>73.8</v>
      </c>
      <c r="Q32" s="26">
        <f t="shared" si="3"/>
        <v>74.122799999999984</v>
      </c>
      <c r="R32" s="26">
        <f t="shared" si="3"/>
        <v>55.110134773893463</v>
      </c>
      <c r="S32" s="26">
        <f t="shared" si="1"/>
        <v>55</v>
      </c>
    </row>
    <row r="33" spans="1:19" s="18" customFormat="1" x14ac:dyDescent="0.15">
      <c r="A33" s="38">
        <v>44835</v>
      </c>
      <c r="B33" s="39">
        <v>78.28</v>
      </c>
      <c r="Q33" s="26">
        <f t="shared" si="3"/>
        <v>74.122799999999984</v>
      </c>
      <c r="R33" s="26">
        <f t="shared" si="3"/>
        <v>55.110134773893463</v>
      </c>
      <c r="S33" s="26">
        <f t="shared" si="1"/>
        <v>55</v>
      </c>
    </row>
    <row r="34" spans="1:19" s="4" customFormat="1" ht="14" x14ac:dyDescent="0.15">
      <c r="A34" s="3"/>
      <c r="J34" s="3"/>
      <c r="K34" s="3"/>
      <c r="L34" s="3"/>
      <c r="M34" s="3"/>
    </row>
    <row r="35" spans="1:19" s="4" customFormat="1" ht="14" x14ac:dyDescent="0.15">
      <c r="A35" s="3"/>
      <c r="J35" s="3"/>
      <c r="K35" s="3"/>
      <c r="L35" s="3"/>
      <c r="M35" s="3"/>
    </row>
    <row r="36" spans="1:19" s="4" customFormat="1" ht="14" x14ac:dyDescent="0.15">
      <c r="A36" s="3"/>
      <c r="J36" s="3"/>
      <c r="K36" s="3"/>
      <c r="L36" s="3"/>
      <c r="M36" s="3"/>
    </row>
    <row r="37" spans="1:19" s="4" customFormat="1" ht="14" x14ac:dyDescent="0.15">
      <c r="A37" s="3"/>
      <c r="J37" s="3"/>
      <c r="K37" s="3"/>
      <c r="L37" s="3"/>
      <c r="M37" s="3"/>
    </row>
    <row r="38" spans="1:19" s="4" customFormat="1" ht="14" x14ac:dyDescent="0.15">
      <c r="A38" s="3"/>
      <c r="J38" s="3"/>
      <c r="K38" s="3"/>
      <c r="L38" s="3"/>
      <c r="M38" s="3"/>
    </row>
    <row r="39" spans="1:19" s="4" customFormat="1" ht="14" x14ac:dyDescent="0.15">
      <c r="A39" s="3"/>
      <c r="J39" s="3"/>
      <c r="K39" s="3"/>
      <c r="L39" s="3"/>
      <c r="M39" s="3"/>
    </row>
    <row r="40" spans="1:19" s="4" customFormat="1" ht="14" x14ac:dyDescent="0.15">
      <c r="A40" s="3"/>
      <c r="J40" s="3"/>
      <c r="K40" s="3"/>
      <c r="L40" s="3"/>
      <c r="M40" s="3"/>
    </row>
    <row r="41" spans="1:19" s="4" customFormat="1" ht="14" x14ac:dyDescent="0.15">
      <c r="A41" s="3"/>
      <c r="J41" s="3"/>
      <c r="K41" s="3"/>
      <c r="L41" s="3"/>
      <c r="M41" s="3"/>
    </row>
    <row r="42" spans="1:19" s="4" customFormat="1" ht="14" x14ac:dyDescent="0.15">
      <c r="A42" s="3"/>
      <c r="J42" s="3"/>
      <c r="K42" s="3"/>
      <c r="L42" s="3"/>
      <c r="M42" s="3"/>
    </row>
    <row r="43" spans="1:19" s="4" customFormat="1" ht="14" x14ac:dyDescent="0.15">
      <c r="A43" s="3"/>
      <c r="J43" s="3"/>
      <c r="K43" s="3"/>
      <c r="L43" s="3"/>
      <c r="M43" s="3"/>
    </row>
    <row r="44" spans="1:19" s="4" customFormat="1" ht="14" x14ac:dyDescent="0.15">
      <c r="A44" s="3"/>
      <c r="J44" s="3"/>
      <c r="K44" s="3"/>
      <c r="L44" s="3"/>
      <c r="M44" s="3"/>
    </row>
    <row r="45" spans="1:19" s="2" customFormat="1" ht="16" x14ac:dyDescent="0.2">
      <c r="A45" s="20"/>
      <c r="J45" s="20"/>
      <c r="K45" s="20"/>
      <c r="L45" s="20"/>
      <c r="M45" s="20"/>
    </row>
    <row r="46" spans="1:19" s="2" customFormat="1" ht="16" x14ac:dyDescent="0.2">
      <c r="A46" s="20"/>
      <c r="J46" s="20"/>
      <c r="K46" s="20"/>
      <c r="L46" s="20"/>
      <c r="M46" s="20"/>
    </row>
    <row r="47" spans="1:19" s="2" customFormat="1" ht="16" x14ac:dyDescent="0.2">
      <c r="A47" s="20"/>
      <c r="J47" s="20"/>
      <c r="K47" s="20"/>
      <c r="L47" s="20"/>
      <c r="M47" s="20"/>
    </row>
    <row r="48" spans="1:19" s="2" customFormat="1" ht="16" x14ac:dyDescent="0.2">
      <c r="A48" s="20"/>
      <c r="J48" s="20"/>
      <c r="K48" s="20"/>
      <c r="L48" s="20"/>
      <c r="M48" s="20"/>
    </row>
    <row r="49" spans="1:13" s="2" customFormat="1" ht="16" x14ac:dyDescent="0.2">
      <c r="A49" s="20"/>
      <c r="J49" s="20"/>
      <c r="K49" s="20"/>
      <c r="L49" s="20"/>
      <c r="M49" s="20"/>
    </row>
    <row r="50" spans="1:13" s="2" customFormat="1" ht="16" x14ac:dyDescent="0.2">
      <c r="A50" s="20"/>
      <c r="J50" s="20"/>
      <c r="K50" s="20"/>
      <c r="L50" s="20"/>
      <c r="M50" s="20"/>
    </row>
    <row r="51" spans="1:13" s="2" customFormat="1" ht="16" x14ac:dyDescent="0.2">
      <c r="A51" s="20"/>
      <c r="J51" s="20"/>
      <c r="K51" s="20"/>
      <c r="L51" s="20"/>
      <c r="M51" s="20"/>
    </row>
    <row r="52" spans="1:13" s="2" customFormat="1" ht="16" x14ac:dyDescent="0.2">
      <c r="A52" s="20"/>
      <c r="J52" s="20"/>
      <c r="K52" s="20"/>
      <c r="L52" s="20"/>
      <c r="M52" s="20"/>
    </row>
    <row r="53" spans="1:13" s="2" customFormat="1" ht="16" x14ac:dyDescent="0.2">
      <c r="A53" s="20"/>
      <c r="J53" s="20"/>
      <c r="K53" s="20"/>
      <c r="L53" s="20"/>
      <c r="M53" s="20"/>
    </row>
    <row r="54" spans="1:13" s="2" customFormat="1" ht="16" x14ac:dyDescent="0.2">
      <c r="A54" s="20"/>
      <c r="J54" s="20"/>
      <c r="K54" s="20"/>
      <c r="L54" s="20"/>
      <c r="M54" s="20"/>
    </row>
    <row r="55" spans="1:13" s="2" customFormat="1" ht="16" x14ac:dyDescent="0.2">
      <c r="A55" s="20"/>
      <c r="J55" s="20"/>
      <c r="K55" s="20"/>
      <c r="L55" s="20"/>
      <c r="M55" s="20"/>
    </row>
    <row r="56" spans="1:13" s="2" customFormat="1" ht="16" x14ac:dyDescent="0.2">
      <c r="A56" s="20"/>
      <c r="J56" s="20"/>
      <c r="K56" s="20"/>
      <c r="L56" s="20"/>
      <c r="M56" s="20"/>
    </row>
    <row r="57" spans="1:13" s="2" customFormat="1" ht="16" x14ac:dyDescent="0.2">
      <c r="A57" s="20"/>
      <c r="J57" s="20"/>
      <c r="K57" s="20"/>
      <c r="L57" s="20"/>
      <c r="M57" s="20"/>
    </row>
    <row r="58" spans="1:13" s="2" customFormat="1" ht="16" x14ac:dyDescent="0.2">
      <c r="A58" s="20"/>
      <c r="J58" s="20"/>
      <c r="K58" s="20"/>
      <c r="L58" s="20"/>
      <c r="M58" s="20"/>
    </row>
    <row r="59" spans="1:13" s="2" customFormat="1" ht="16" x14ac:dyDescent="0.2">
      <c r="A59" s="20"/>
      <c r="J59" s="20"/>
      <c r="K59" s="20"/>
      <c r="L59" s="20"/>
      <c r="M59" s="20"/>
    </row>
    <row r="60" spans="1:13" s="2" customFormat="1" ht="16" x14ac:dyDescent="0.2">
      <c r="A60" s="20"/>
      <c r="J60" s="20"/>
      <c r="K60" s="20"/>
      <c r="L60" s="20"/>
      <c r="M60" s="20"/>
    </row>
  </sheetData>
  <mergeCells count="7">
    <mergeCell ref="A7:B7"/>
    <mergeCell ref="I10:O11"/>
    <mergeCell ref="G3:L3"/>
    <mergeCell ref="G4:L4"/>
    <mergeCell ref="I1:O1"/>
    <mergeCell ref="N3:O3"/>
    <mergeCell ref="C5:G5"/>
  </mergeCells>
  <conditionalFormatting sqref="I10">
    <cfRule type="expression" dxfId="0" priority="1" stopIfTrue="1">
      <formula>$O$8&gt;=1.33</formula>
    </cfRule>
  </conditionalFormatting>
  <printOptions horizontalCentered="1"/>
  <pageMargins left="0.78740157480314965" right="0.78740157480314965" top="0.59055118110236227" bottom="0.78740157480314965" header="0.51181102362204722" footer="0.51181102362204722"/>
  <pageSetup paperSize="9" scale="95" orientation="landscape" horizontalDpi="4294967293" verticalDpi="1200"/>
  <headerFooter alignWithMargins="0">
    <oddFooter>&amp;L&amp;9File : &amp;F - &amp;A
Copyright © 2005-2008 - Lean Flow Consulting - All Rights Reserved&amp;R&amp;9Form Release : 1.00US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3:F23"/>
  <sheetViews>
    <sheetView zoomScale="150" zoomScaleNormal="150" workbookViewId="0">
      <selection activeCell="B19" sqref="B19:F19"/>
    </sheetView>
  </sheetViews>
  <sheetFormatPr baseColWidth="10" defaultRowHeight="13" x14ac:dyDescent="0.15"/>
  <cols>
    <col min="1" max="1" width="7.1640625" customWidth="1"/>
    <col min="2" max="2" width="11.83203125" customWidth="1"/>
    <col min="6" max="6" width="25.83203125" customWidth="1"/>
  </cols>
  <sheetData>
    <row r="3" spans="2:6" ht="20" x14ac:dyDescent="0.2">
      <c r="B3" s="61" t="s">
        <v>16</v>
      </c>
      <c r="C3" s="62"/>
      <c r="D3" s="62"/>
      <c r="E3" s="62"/>
      <c r="F3" s="63"/>
    </row>
    <row r="4" spans="2:6" ht="40" customHeight="1" x14ac:dyDescent="0.2">
      <c r="B4" s="46" t="s">
        <v>21</v>
      </c>
      <c r="C4" s="41" t="s">
        <v>19</v>
      </c>
      <c r="D4" s="41" t="s">
        <v>18</v>
      </c>
      <c r="E4" s="41" t="s">
        <v>20</v>
      </c>
      <c r="F4" s="45" t="s">
        <v>26</v>
      </c>
    </row>
    <row r="5" spans="2:6" ht="16" x14ac:dyDescent="0.2">
      <c r="B5" s="64" t="s">
        <v>22</v>
      </c>
      <c r="C5" s="42">
        <v>0.33</v>
      </c>
      <c r="D5" s="42">
        <v>1</v>
      </c>
      <c r="E5" s="42">
        <v>317311</v>
      </c>
      <c r="F5" s="68" t="s">
        <v>24</v>
      </c>
    </row>
    <row r="6" spans="2:6" ht="17" thickBot="1" x14ac:dyDescent="0.25">
      <c r="B6" s="65"/>
      <c r="C6" s="43">
        <v>0.67</v>
      </c>
      <c r="D6" s="43">
        <v>2</v>
      </c>
      <c r="E6" s="43">
        <v>45500</v>
      </c>
      <c r="F6" s="69"/>
    </row>
    <row r="7" spans="2:6" ht="16" x14ac:dyDescent="0.2">
      <c r="B7" s="66" t="s">
        <v>23</v>
      </c>
      <c r="C7" s="44">
        <v>1</v>
      </c>
      <c r="D7" s="44">
        <v>3</v>
      </c>
      <c r="E7" s="44">
        <v>2700</v>
      </c>
      <c r="F7" s="70" t="s">
        <v>25</v>
      </c>
    </row>
    <row r="8" spans="2:6" ht="16" x14ac:dyDescent="0.2">
      <c r="B8" s="67"/>
      <c r="C8" s="42">
        <v>1.1000000000000001</v>
      </c>
      <c r="D8" s="42">
        <v>3.3</v>
      </c>
      <c r="E8" s="42">
        <v>967</v>
      </c>
      <c r="F8" s="71"/>
    </row>
    <row r="9" spans="2:6" ht="16" x14ac:dyDescent="0.2">
      <c r="B9" s="67"/>
      <c r="C9" s="42">
        <v>1.2</v>
      </c>
      <c r="D9" s="42">
        <v>3.6</v>
      </c>
      <c r="E9" s="42">
        <v>318</v>
      </c>
      <c r="F9" s="71"/>
    </row>
    <row r="10" spans="2:6" ht="17" thickBot="1" x14ac:dyDescent="0.25">
      <c r="B10" s="67"/>
      <c r="C10" s="43">
        <v>1.3</v>
      </c>
      <c r="D10" s="43">
        <v>3.9</v>
      </c>
      <c r="E10" s="43">
        <v>96</v>
      </c>
      <c r="F10" s="71"/>
    </row>
    <row r="11" spans="2:6" ht="16" x14ac:dyDescent="0.2">
      <c r="B11" s="73" t="s">
        <v>17</v>
      </c>
      <c r="C11" s="44">
        <v>1.33</v>
      </c>
      <c r="D11" s="44">
        <v>4</v>
      </c>
      <c r="E11" s="44">
        <v>63</v>
      </c>
      <c r="F11" s="71"/>
    </row>
    <row r="12" spans="2:6" ht="16" x14ac:dyDescent="0.2">
      <c r="B12" s="74"/>
      <c r="C12" s="42">
        <v>1.4</v>
      </c>
      <c r="D12" s="42">
        <v>4.2</v>
      </c>
      <c r="E12" s="42">
        <v>27</v>
      </c>
      <c r="F12" s="71"/>
    </row>
    <row r="13" spans="2:6" ht="16" x14ac:dyDescent="0.2">
      <c r="B13" s="74"/>
      <c r="C13" s="42">
        <v>1.5</v>
      </c>
      <c r="D13" s="42">
        <v>4.5</v>
      </c>
      <c r="E13" s="42">
        <v>6.8</v>
      </c>
      <c r="F13" s="71"/>
    </row>
    <row r="14" spans="2:6" ht="16" x14ac:dyDescent="0.2">
      <c r="B14" s="74"/>
      <c r="C14" s="42">
        <v>1.6</v>
      </c>
      <c r="D14" s="42">
        <v>4.8</v>
      </c>
      <c r="E14" s="42">
        <v>1.6</v>
      </c>
      <c r="F14" s="71"/>
    </row>
    <row r="15" spans="2:6" ht="16" x14ac:dyDescent="0.2">
      <c r="B15" s="74"/>
      <c r="C15" s="42">
        <v>1.67</v>
      </c>
      <c r="D15" s="42">
        <v>5</v>
      </c>
      <c r="E15" s="42">
        <v>0.56999999999999995</v>
      </c>
      <c r="F15" s="71"/>
    </row>
    <row r="16" spans="2:6" ht="16" x14ac:dyDescent="0.2">
      <c r="B16" s="74"/>
      <c r="C16" s="42">
        <v>1.8</v>
      </c>
      <c r="D16" s="42">
        <v>5.4</v>
      </c>
      <c r="E16" s="42">
        <v>6.7000000000000004E-2</v>
      </c>
      <c r="F16" s="71"/>
    </row>
    <row r="17" spans="1:6" ht="17" thickBot="1" x14ac:dyDescent="0.25">
      <c r="B17" s="75"/>
      <c r="C17" s="47">
        <v>2</v>
      </c>
      <c r="D17" s="47">
        <v>6</v>
      </c>
      <c r="E17" s="47">
        <v>2E-3</v>
      </c>
      <c r="F17" s="72"/>
    </row>
    <row r="18" spans="1:6" ht="16" x14ac:dyDescent="0.2">
      <c r="B18" s="2"/>
      <c r="C18" s="2"/>
      <c r="D18" s="2"/>
      <c r="E18" s="2"/>
      <c r="F18" s="2"/>
    </row>
    <row r="19" spans="1:6" ht="230" customHeight="1" x14ac:dyDescent="0.15">
      <c r="A19" s="8"/>
      <c r="B19" s="59" t="s">
        <v>27</v>
      </c>
      <c r="C19" s="60"/>
      <c r="D19" s="60"/>
      <c r="E19" s="60"/>
      <c r="F19" s="60"/>
    </row>
    <row r="20" spans="1:6" ht="16" x14ac:dyDescent="0.2">
      <c r="B20" s="2"/>
      <c r="C20" s="2"/>
      <c r="D20" s="2"/>
      <c r="E20" s="2"/>
      <c r="F20" s="2"/>
    </row>
    <row r="21" spans="1:6" ht="16" x14ac:dyDescent="0.2">
      <c r="B21" s="2"/>
      <c r="C21" s="2"/>
      <c r="D21" s="2"/>
      <c r="E21" s="2"/>
      <c r="F21" s="2"/>
    </row>
    <row r="22" spans="1:6" ht="16" x14ac:dyDescent="0.2">
      <c r="B22" s="2"/>
      <c r="C22" s="2"/>
      <c r="D22" s="2"/>
      <c r="E22" s="2"/>
      <c r="F22" s="2"/>
    </row>
    <row r="23" spans="1:6" ht="16" x14ac:dyDescent="0.2">
      <c r="B23" s="2"/>
      <c r="C23" s="2"/>
      <c r="D23" s="2"/>
      <c r="E23" s="2"/>
      <c r="F23" s="2"/>
    </row>
  </sheetData>
  <mergeCells count="7">
    <mergeCell ref="B19:F19"/>
    <mergeCell ref="B3:F3"/>
    <mergeCell ref="B5:B6"/>
    <mergeCell ref="B7:B10"/>
    <mergeCell ref="F5:F6"/>
    <mergeCell ref="F7:F17"/>
    <mergeCell ref="B11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Production-OTD</vt:lpstr>
      <vt:lpstr>Production-RMAs</vt:lpstr>
      <vt:lpstr>Cust. Sat.- Complaints</vt:lpstr>
      <vt:lpstr>Supplier-Defects</vt:lpstr>
      <vt:lpstr>Supplier-OTD</vt:lpstr>
      <vt:lpstr>Capability Index</vt:lpstr>
      <vt:lpstr>'Cust. Sat.- Complaints'!Print_Area</vt:lpstr>
      <vt:lpstr>'Production-OTD'!Print_Area</vt:lpstr>
      <vt:lpstr>'Production-RMAs'!Print_Area</vt:lpstr>
      <vt:lpstr>'Supplier-Defects'!Print_Area</vt:lpstr>
      <vt:lpstr>'Supplier-OTD'!Print_Area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2007-01-22T22:17:24Z</cp:lastPrinted>
  <dcterms:created xsi:type="dcterms:W3CDTF">2005-03-23T00:13:33Z</dcterms:created>
  <dcterms:modified xsi:type="dcterms:W3CDTF">2024-01-24T15:24:02Z</dcterms:modified>
  <cp:category/>
</cp:coreProperties>
</file>